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782" activeTab="1"/>
  </bookViews>
  <sheets>
    <sheet name="汇总表" sheetId="1" r:id="rId1"/>
    <sheet name="屏蔽机房部分(一)" sheetId="2" r:id="rId2"/>
    <sheet name="电气配电照明(二)" sheetId="3" r:id="rId3"/>
    <sheet name="防雷接地(三)" sheetId="4" r:id="rId4"/>
    <sheet name="机房装修部分(四)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<sst xmlns="http://schemas.openxmlformats.org/spreadsheetml/2006/main" count="514" uniqueCount="229">
  <si>
    <t>屏蔽机房建设系统报价汇总表</t>
  </si>
  <si>
    <t>名称</t>
  </si>
  <si>
    <t>电磁屏蔽室壳体部分（一）</t>
  </si>
  <si>
    <t>电磁屏蔽室电气配电照明部分（二）</t>
  </si>
  <si>
    <t>电磁屏蔽室接地部分（三）</t>
  </si>
  <si>
    <t>电磁屏蔽室装修部分(四)</t>
  </si>
  <si>
    <t>总合计</t>
  </si>
  <si>
    <t>设备价</t>
  </si>
  <si>
    <t>施工费用</t>
  </si>
  <si>
    <t>税金</t>
  </si>
  <si>
    <t>合计</t>
  </si>
  <si>
    <r>
      <t>注：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1、以上项目免费保修一年</t>
    </r>
  </si>
  <si>
    <t xml:space="preserve">  广州莱安智能化系统开发有限公司</t>
  </si>
  <si>
    <t>地址：广州市天河区中山大道建中路5号天河软件园海天楼3A06</t>
  </si>
  <si>
    <t xml:space="preserve"> 电话：020-85574618   85574628  85574638</t>
  </si>
  <si>
    <t xml:space="preserve"> 传真：020-85698966    邮编：510000</t>
  </si>
  <si>
    <t>联系人：周亮  13922289957</t>
  </si>
  <si>
    <t>C级焊接式电磁屏蔽室壳体项目报价明细清单(一)</t>
  </si>
  <si>
    <t>一、焊接式屏蔽机房(屏蔽室型号规格：周长=8.1+3.64+2.98+2.16+5.1+5.8=27.78M,高 2.8m ,地面积40.5  ㎡ ,展开面积77.79㎡ ,屏蔽等级：国家标准C级要求)</t>
  </si>
  <si>
    <t>（1）、屏蔽壳体部分部分（40.5平方米地面面积）</t>
  </si>
  <si>
    <t>序号</t>
  </si>
  <si>
    <t>产品名称</t>
  </si>
  <si>
    <t>规格型号</t>
  </si>
  <si>
    <t>数量</t>
  </si>
  <si>
    <t>单位</t>
  </si>
  <si>
    <t>品牌</t>
  </si>
  <si>
    <t>备注</t>
  </si>
  <si>
    <r>
      <t>2mm</t>
    </r>
    <r>
      <rPr>
        <sz val="10.5"/>
        <rFont val="宋体"/>
        <family val="0"/>
      </rPr>
      <t>屏蔽体钢板</t>
    </r>
  </si>
  <si>
    <t>2mm</t>
  </si>
  <si>
    <r>
      <t>M</t>
    </r>
    <r>
      <rPr>
        <vertAlign val="superscript"/>
        <sz val="10.5"/>
        <rFont val="Times New Roman"/>
        <family val="1"/>
      </rPr>
      <t>2</t>
    </r>
  </si>
  <si>
    <t>KITOZER/广州</t>
  </si>
  <si>
    <t>2mm冷扎钢板制作单元模块型后现场组装焊接，屏蔽层表面进行磷化处理，屏蔽室地面绝缘处理,</t>
  </si>
  <si>
    <r>
      <t>3mm</t>
    </r>
    <r>
      <rPr>
        <sz val="10.5"/>
        <rFont val="宋体"/>
        <family val="0"/>
      </rPr>
      <t>屏蔽体钢板</t>
    </r>
  </si>
  <si>
    <t>焊接式结构</t>
  </si>
  <si>
    <t>3mm冷扎钢板制作单元模块型后现场组装焊接，屏蔽层表面进行磷化处理，屏蔽室地面绝缘处理,</t>
  </si>
  <si>
    <t>屏蔽体钢龙骨架-四周墙面</t>
  </si>
  <si>
    <t>40*60</t>
  </si>
  <si>
    <t>40*60方管</t>
  </si>
  <si>
    <t>屏蔽体钢龙骨架-地面</t>
  </si>
  <si>
    <t>屏蔽体钢龙骨架-顶部</t>
  </si>
  <si>
    <t>40*60/40*80</t>
  </si>
  <si>
    <t>40*60方管副龙骨，40*80主龙骨</t>
  </si>
  <si>
    <t>地面绝缘层</t>
  </si>
  <si>
    <t>定制</t>
  </si>
  <si>
    <t>含屏蔽机房焊接辅助材料</t>
  </si>
  <si>
    <t>小计</t>
  </si>
  <si>
    <t>（2）、屏蔽门部分</t>
  </si>
  <si>
    <t>手动屏蔽门</t>
  </si>
  <si>
    <r>
      <t>1.9×0.85(M) C</t>
    </r>
    <r>
      <rPr>
        <sz val="10.5"/>
        <rFont val="宋体"/>
        <family val="0"/>
      </rPr>
      <t>级</t>
    </r>
  </si>
  <si>
    <t>扇</t>
  </si>
  <si>
    <t>门框不锈钢装饰</t>
  </si>
  <si>
    <t>（3）、市电进线屏蔽部分</t>
  </si>
  <si>
    <r>
      <t>30A/380V</t>
    </r>
    <r>
      <rPr>
        <sz val="10.5"/>
        <rFont val="宋体"/>
        <family val="0"/>
      </rPr>
      <t>电源滤波器</t>
    </r>
  </si>
  <si>
    <r>
      <t>4线/只 C</t>
    </r>
    <r>
      <rPr>
        <sz val="10.5"/>
        <rFont val="宋体"/>
        <family val="0"/>
      </rPr>
      <t>级</t>
    </r>
  </si>
  <si>
    <t xml:space="preserve">只 </t>
  </si>
  <si>
    <t>总电源进入屏蔽室，分设备用电/市电/</t>
  </si>
  <si>
    <t>（4）、新风排风屏蔽部分（1个进风，1个出风，所以2个波导窗）</t>
  </si>
  <si>
    <t>蜂窝型通风波导窗</t>
  </si>
  <si>
    <r>
      <t>300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300 mm</t>
    </r>
  </si>
  <si>
    <t>新风、回风、排烟、泄压进出屏蔽室</t>
  </si>
  <si>
    <t>（5）、消防屏蔽部分（温感滤波器，烟感滤波，消防信号滤波器各一个）</t>
  </si>
  <si>
    <t>温感滤波器</t>
  </si>
  <si>
    <t>SNF326C</t>
  </si>
  <si>
    <t>只</t>
  </si>
  <si>
    <t>温感滤波，按温感的数量计算</t>
  </si>
  <si>
    <t>烟感滤波</t>
  </si>
  <si>
    <t>SNF426C</t>
  </si>
  <si>
    <t>烟感滤波，按烟感的数量计算</t>
  </si>
  <si>
    <t>消防信号滤波器</t>
  </si>
  <si>
    <t>SNF226D1000</t>
  </si>
  <si>
    <t>消防信号滤波，按信号的数量计算</t>
  </si>
  <si>
    <t>（6）、空调屏蔽部分（1台空调）</t>
  </si>
  <si>
    <r>
      <t>16A/220V</t>
    </r>
    <r>
      <rPr>
        <sz val="10.5"/>
        <rFont val="宋体"/>
        <family val="0"/>
      </rPr>
      <t>电源滤波器</t>
    </r>
  </si>
  <si>
    <r>
      <t>2线/只 C</t>
    </r>
    <r>
      <rPr>
        <sz val="10.5"/>
        <rFont val="宋体"/>
        <family val="0"/>
      </rPr>
      <t>级</t>
    </r>
  </si>
  <si>
    <t>空调机组室内电源屏蔽室</t>
  </si>
  <si>
    <t xml:space="preserve">空调屏蔽处理系统 </t>
  </si>
  <si>
    <t>按单压缩机考虑</t>
  </si>
  <si>
    <t>套</t>
  </si>
  <si>
    <t>空调进出管线专用处理设备</t>
  </si>
  <si>
    <t>（7）、机房线路屏蔽部分</t>
  </si>
  <si>
    <t>光纤波导管</t>
  </si>
  <si>
    <t>直径13</t>
  </si>
  <si>
    <t>光纤波导管，按光纤的数量计算</t>
  </si>
  <si>
    <t>电话滤波器</t>
  </si>
  <si>
    <t>SNF205D500</t>
  </si>
  <si>
    <t>对</t>
  </si>
  <si>
    <t>电话滤波器，按电话的数量计算</t>
  </si>
  <si>
    <t>网络滤波器</t>
  </si>
  <si>
    <t>SNF205D501</t>
  </si>
  <si>
    <t>网络滤波器，按网络的数量计算</t>
  </si>
  <si>
    <t>（4）、其它费用部分</t>
  </si>
  <si>
    <t>屏蔽室其它辅助材料</t>
  </si>
  <si>
    <t>批</t>
  </si>
  <si>
    <t>企业综合管理费</t>
  </si>
  <si>
    <t>屏蔽室材料包装费</t>
  </si>
  <si>
    <t>测试费</t>
  </si>
  <si>
    <t>甲方支付</t>
  </si>
  <si>
    <t>二、以上全部设备合计</t>
  </si>
  <si>
    <r>
      <t>三、运输制作安装调试费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</si>
  <si>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四、税金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</si>
  <si>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五、系统工程总价=全部设备总合计+运输安装调试费+税金</t>
  </si>
  <si>
    <t>注:以人民币结算，保修一年,终身维护</t>
  </si>
  <si>
    <t>报价单位:广州莱安智能化系统开发有限公司</t>
  </si>
  <si>
    <t>网址:http://www.lain.com.cn/</t>
  </si>
  <si>
    <t xml:space="preserve">地址:广州市天河区中山大道建中路5号天河软件园海天楼3A06 
</t>
  </si>
  <si>
    <t xml:space="preserve">用户服务中心：020-85574618  85574628 85574638 85698805 85698850  85698857   
</t>
  </si>
  <si>
    <t xml:space="preserve">联系人：周先生：13922289957 </t>
  </si>
  <si>
    <t>电磁屏蔽室电气配电照明系统工程报价清单(二)</t>
  </si>
  <si>
    <t>一、机房电气配电照明部分</t>
  </si>
  <si>
    <t>1、机房电气配电照明部分(40.5方)</t>
  </si>
  <si>
    <t>（1）、机房配电插座部分(1个市电漏电开关,每堵墙面各配1个双孔插,总共4个插座)</t>
  </si>
  <si>
    <t>设备设备名称</t>
  </si>
  <si>
    <t>单价（元）</t>
  </si>
  <si>
    <t>总价（元）</t>
  </si>
  <si>
    <t>市电配电箱</t>
  </si>
  <si>
    <r>
      <t>1</t>
    </r>
    <r>
      <rPr>
        <sz val="10"/>
        <rFont val="宋体"/>
        <family val="0"/>
      </rPr>
      <t>50A</t>
    </r>
  </si>
  <si>
    <t>台</t>
  </si>
  <si>
    <t>东莞</t>
  </si>
  <si>
    <t>市电漏电开关,配梅兰开关</t>
  </si>
  <si>
    <t>市电专用插座连底座</t>
  </si>
  <si>
    <t>10A</t>
  </si>
  <si>
    <t>松本</t>
  </si>
  <si>
    <t>墙面配套4个市电双孔插座</t>
  </si>
  <si>
    <t>新型难燃导线</t>
  </si>
  <si>
    <r>
      <t>ZRBVV-2.5mm</t>
    </r>
    <r>
      <rPr>
        <vertAlign val="superscript"/>
        <sz val="10"/>
        <rFont val="宋体"/>
        <family val="0"/>
      </rPr>
      <t>2</t>
    </r>
  </si>
  <si>
    <t>百米</t>
  </si>
  <si>
    <t>珠江</t>
  </si>
  <si>
    <t>插座配电线,2.5mm2,难燃导线</t>
  </si>
  <si>
    <r>
      <t>ZRBVV-6mm</t>
    </r>
    <r>
      <rPr>
        <vertAlign val="superscript"/>
        <sz val="10"/>
        <rFont val="宋体"/>
        <family val="0"/>
      </rPr>
      <t>2</t>
    </r>
  </si>
  <si>
    <t>市电配电线,6mm2,,难燃导线</t>
  </si>
  <si>
    <t>镀锌金属线管</t>
  </si>
  <si>
    <t>直径=25mm</t>
  </si>
  <si>
    <t>m</t>
  </si>
  <si>
    <t>广州</t>
  </si>
  <si>
    <t>机房配电金属线管</t>
  </si>
  <si>
    <t>（2）、机房照明座部分(4套照明)</t>
  </si>
  <si>
    <t>反射罩光盘带电子镇流器</t>
  </si>
  <si>
    <t>3X20W</t>
  </si>
  <si>
    <t>三雄</t>
  </si>
  <si>
    <t>3联20W灯盘,10平方配一组灯</t>
  </si>
  <si>
    <t>日光灯管</t>
  </si>
  <si>
    <t>20W</t>
  </si>
  <si>
    <t>支</t>
  </si>
  <si>
    <t>PHILIPS</t>
  </si>
  <si>
    <t>照明开关</t>
  </si>
  <si>
    <t>TCL</t>
  </si>
  <si>
    <t>个</t>
  </si>
  <si>
    <t>双联开关</t>
  </si>
  <si>
    <r>
      <t>ZRBVV-4mm</t>
    </r>
    <r>
      <rPr>
        <vertAlign val="superscript"/>
        <sz val="10"/>
        <rFont val="宋体"/>
        <family val="0"/>
      </rPr>
      <t>2</t>
    </r>
  </si>
  <si>
    <t>主干空调配电线,4mm2,,难燃导线</t>
  </si>
  <si>
    <t>机房电气配电照明部分合计:</t>
  </si>
  <si>
    <t>二、以上全部设备合计：</t>
  </si>
  <si>
    <t>三、运输安装调试费=全部设备总合计*15%</t>
  </si>
  <si>
    <t>四、税金=(全部设备总合计+运输安装调试费)*6%</t>
  </si>
  <si>
    <t>电磁屏蔽室接地系统工程报价明细清单(三)</t>
  </si>
  <si>
    <t>一、机房防雷接地</t>
  </si>
  <si>
    <t>设备名称</t>
  </si>
  <si>
    <t>型号</t>
  </si>
  <si>
    <t>单价</t>
  </si>
  <si>
    <t>金额</t>
  </si>
  <si>
    <t>接地铜带</t>
  </si>
  <si>
    <t>3*30mm</t>
  </si>
  <si>
    <t>米</t>
  </si>
  <si>
    <t>绝缘子</t>
  </si>
  <si>
    <t xml:space="preserve"> 10CM</t>
  </si>
  <si>
    <t>镀锡汇地母排</t>
  </si>
  <si>
    <t>8*100*400mm</t>
  </si>
  <si>
    <t>防雷引下地线</t>
  </si>
  <si>
    <t>35mm2</t>
  </si>
  <si>
    <t>线耳（4MM/10厘）</t>
  </si>
  <si>
    <t>4MM/10厘</t>
  </si>
  <si>
    <t>拉爆（10厘）</t>
  </si>
  <si>
    <t>10厘</t>
  </si>
  <si>
    <t>螺丝（10厘）</t>
  </si>
  <si>
    <t>工程辅材</t>
  </si>
  <si>
    <t>项</t>
  </si>
  <si>
    <t>二、辅助材料部分</t>
  </si>
  <si>
    <t>多芯软铜线</t>
  </si>
  <si>
    <t xml:space="preserve">6mm2 </t>
  </si>
  <si>
    <t>PVC管</t>
  </si>
  <si>
    <t>三、建筑接地联接部分</t>
  </si>
  <si>
    <t>膨胀螺丝</t>
  </si>
  <si>
    <t>凿开柱筋费（E）</t>
  </si>
  <si>
    <t>处</t>
  </si>
  <si>
    <t>其他辅材</t>
  </si>
  <si>
    <t>四、以上全部设备合计</t>
  </si>
  <si>
    <r>
      <t>五、运输安装调试费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</si>
  <si>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六、税金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</si>
  <si>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七、系统工程总价=全部设备总合计+运输安装调试费+税金</t>
  </si>
  <si>
    <t xml:space="preserve">          用户服务中心：020-85574618  85574628 85574638 85698805 85698850  85698857   
</t>
  </si>
  <si>
    <t>电磁屏蔽室装修系统工程报价清单(四)</t>
  </si>
  <si>
    <t>一、机房装修部分</t>
  </si>
  <si>
    <t>（1）、电磁屏蔽室装修天花部分（40.5平方)</t>
  </si>
  <si>
    <t>铝合金微孔吸音天花</t>
  </si>
  <si>
    <t>600×600×0.8</t>
  </si>
  <si>
    <r>
      <t>m</t>
    </r>
    <r>
      <rPr>
        <vertAlign val="superscript"/>
        <sz val="10"/>
        <rFont val="宋体"/>
        <family val="0"/>
      </rPr>
      <t>2</t>
    </r>
  </si>
  <si>
    <t>吸音天花</t>
  </si>
  <si>
    <t>天花龙骨、五金配件</t>
  </si>
  <si>
    <t>配件</t>
  </si>
  <si>
    <t>天花收边材料</t>
  </si>
  <si>
    <t>收边材料</t>
  </si>
  <si>
    <t>`</t>
  </si>
  <si>
    <t>（2)、电磁屏蔽室防静电地板部分(40.5平方防静地板)</t>
  </si>
  <si>
    <t>全钢防静电地板面</t>
  </si>
  <si>
    <t>平方</t>
  </si>
  <si>
    <t>全钢静电地板面支座</t>
  </si>
  <si>
    <t>10MM高地面支座</t>
  </si>
  <si>
    <t>防静电地板横梁</t>
  </si>
  <si>
    <t>条</t>
  </si>
  <si>
    <t>地板横梁</t>
  </si>
  <si>
    <t>全钢静电地板螺钉</t>
  </si>
  <si>
    <t>地板螺钉</t>
  </si>
  <si>
    <t>全钢静电地板吸盘</t>
  </si>
  <si>
    <t>吸盘,方便以后打开地板</t>
  </si>
  <si>
    <t>（3）、电磁屏蔽室彩钢板部分(65平方彩钢板)</t>
  </si>
  <si>
    <t>单面钢质彩钢板</t>
  </si>
  <si>
    <t>CL-MG980</t>
  </si>
  <si>
    <t>2400*1200</t>
  </si>
  <si>
    <t>彩钢板龙骨架</t>
  </si>
  <si>
    <t>阴角处理配件</t>
  </si>
  <si>
    <t>U型</t>
  </si>
  <si>
    <t>3000，每根3m</t>
  </si>
  <si>
    <t>黑色不锈钢地脚线</t>
  </si>
  <si>
    <t>2500，每根2.5m</t>
  </si>
  <si>
    <t>装饰压线</t>
  </si>
  <si>
    <t>固定扣件</t>
  </si>
  <si>
    <t>L型</t>
  </si>
  <si>
    <t>自攻罗丝</t>
  </si>
  <si>
    <t>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</si>
</sst>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#,##0_);[Red]\(#,##0\)"/>
    <numFmt numFmtId="181" formatCode="#,##0.00_);[Red]\(#,##0.00\)"/>
    <numFmt numFmtId="182" formatCode="_(* #,##0.00_);_(* \(#,##0.00\);_(* &quot;-&quot;??_);_(@_)"/>
    <numFmt numFmtId="183" formatCode="0.00_);[Red]\(0.00\)"/>
    <numFmt numFmtId="184" formatCode="#,##0.00_ "/>
  </numFmts>
  <fonts count="46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i/>
      <u val="single"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0"/>
      <color indexed="12"/>
      <name val="宋体"/>
      <family val="0"/>
    </font>
    <font>
      <sz val="10"/>
      <color indexed="63"/>
      <name val="黑体"/>
      <family val="3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9"/>
      <name val="SimSun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2"/>
      <name val="SimSun"/>
      <family val="0"/>
    </font>
    <font>
      <b/>
      <sz val="10"/>
      <name val="SimSun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vertAlign val="superscript"/>
      <sz val="10"/>
      <name val="宋体"/>
      <family val="0"/>
    </font>
    <font>
      <vertAlign val="superscript"/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6" borderId="5" applyNumberFormat="0" applyAlignment="0" applyProtection="0"/>
    <xf numFmtId="0" fontId="36" fillId="17" borderId="6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40" fillId="16" borderId="8" applyNumberFormat="0" applyAlignment="0" applyProtection="0"/>
    <xf numFmtId="0" fontId="26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81" fontId="4" fillId="0" borderId="10" xfId="16" applyNumberFormat="1" applyFont="1" applyBorder="1" applyAlignment="1">
      <alignment horizontal="center"/>
      <protection/>
    </xf>
    <xf numFmtId="0" fontId="6" fillId="0" borderId="10" xfId="16" applyFont="1" applyBorder="1" applyAlignment="1">
      <alignment horizontal="center" vertical="center"/>
      <protection/>
    </xf>
    <xf numFmtId="0" fontId="6" fillId="0" borderId="10" xfId="16" applyNumberFormat="1" applyFont="1" applyBorder="1" applyAlignment="1">
      <alignment horizontal="center" vertical="center"/>
      <protection/>
    </xf>
    <xf numFmtId="181" fontId="6" fillId="0" borderId="10" xfId="16" applyNumberFormat="1" applyFont="1" applyBorder="1" applyAlignment="1">
      <alignment horizontal="right" vertical="center"/>
      <protection/>
    </xf>
    <xf numFmtId="0" fontId="7" fillId="0" borderId="10" xfId="16" applyFont="1" applyBorder="1" applyAlignment="1">
      <alignment horizontal="center" vertical="center"/>
      <protection/>
    </xf>
    <xf numFmtId="0" fontId="7" fillId="0" borderId="10" xfId="16" applyFont="1" applyBorder="1" applyAlignment="1">
      <alignment horizontal="center" vertical="center" wrapText="1"/>
      <protection/>
    </xf>
    <xf numFmtId="0" fontId="7" fillId="0" borderId="10" xfId="16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82" fontId="7" fillId="0" borderId="10" xfId="16" applyNumberFormat="1" applyFont="1" applyBorder="1" applyAlignment="1">
      <alignment horizontal="right" vertical="center"/>
      <protection/>
    </xf>
    <xf numFmtId="4" fontId="7" fillId="0" borderId="10" xfId="16" applyNumberFormat="1" applyFont="1" applyBorder="1" applyAlignment="1">
      <alignment horizontal="right" vertical="center"/>
      <protection/>
    </xf>
    <xf numFmtId="182" fontId="9" fillId="0" borderId="10" xfId="16" applyNumberFormat="1" applyFont="1" applyBorder="1" applyAlignment="1">
      <alignment horizontal="right" vertical="center"/>
      <protection/>
    </xf>
    <xf numFmtId="180" fontId="10" fillId="24" borderId="10" xfId="16" applyNumberFormat="1" applyFont="1" applyFill="1" applyBorder="1" applyAlignment="1">
      <alignment horizontal="center"/>
      <protection/>
    </xf>
    <xf numFmtId="180" fontId="11" fillId="0" borderId="10" xfId="16" applyNumberFormat="1" applyFont="1" applyBorder="1" applyAlignment="1">
      <alignment horizontal="center" vertical="center" wrapText="1"/>
      <protection/>
    </xf>
    <xf numFmtId="180" fontId="7" fillId="0" borderId="10" xfId="16" applyNumberFormat="1" applyFont="1" applyBorder="1" applyAlignment="1">
      <alignment horizontal="center" vertical="center"/>
      <protection/>
    </xf>
    <xf numFmtId="181" fontId="7" fillId="0" borderId="10" xfId="16" applyNumberFormat="1" applyFont="1" applyBorder="1" applyAlignment="1">
      <alignment horizontal="center"/>
      <protection/>
    </xf>
    <xf numFmtId="181" fontId="7" fillId="0" borderId="10" xfId="16" applyNumberFormat="1" applyFont="1" applyBorder="1" applyAlignment="1">
      <alignment horizontal="right"/>
      <protection/>
    </xf>
    <xf numFmtId="0" fontId="12" fillId="24" borderId="10" xfId="16" applyFont="1" applyFill="1" applyBorder="1" applyAlignment="1">
      <alignment horizontal="center"/>
      <protection/>
    </xf>
    <xf numFmtId="0" fontId="10" fillId="24" borderId="10" xfId="16" applyFont="1" applyFill="1" applyBorder="1" applyAlignment="1">
      <alignment horizontal="left" vertical="center" wrapText="1"/>
      <protection/>
    </xf>
    <xf numFmtId="0" fontId="10" fillId="24" borderId="10" xfId="16" applyFont="1" applyFill="1" applyBorder="1" applyAlignment="1">
      <alignment horizontal="center"/>
      <protection/>
    </xf>
    <xf numFmtId="181" fontId="12" fillId="24" borderId="10" xfId="16" applyNumberFormat="1" applyFont="1" applyFill="1" applyBorder="1" applyAlignment="1">
      <alignment horizontal="center"/>
      <protection/>
    </xf>
    <xf numFmtId="0" fontId="10" fillId="24" borderId="10" xfId="16" applyFont="1" applyFill="1" applyBorder="1" applyAlignment="1">
      <alignment horizontal="left" wrapText="1"/>
      <protection/>
    </xf>
    <xf numFmtId="0" fontId="10" fillId="24" borderId="10" xfId="16" applyNumberFormat="1" applyFont="1" applyFill="1" applyBorder="1" applyAlignment="1">
      <alignment horizontal="center"/>
      <protection/>
    </xf>
    <xf numFmtId="0" fontId="10" fillId="24" borderId="10" xfId="16" applyFont="1" applyFill="1" applyBorder="1" applyAlignment="1">
      <alignment wrapText="1"/>
      <protection/>
    </xf>
    <xf numFmtId="180" fontId="7" fillId="0" borderId="10" xfId="16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183" fontId="10" fillId="24" borderId="10" xfId="16" applyNumberFormat="1" applyFont="1" applyFill="1" applyBorder="1" applyAlignment="1">
      <alignment horizontal="center"/>
      <protection/>
    </xf>
    <xf numFmtId="181" fontId="6" fillId="0" borderId="10" xfId="16" applyNumberFormat="1" applyFont="1" applyFill="1" applyBorder="1" applyAlignment="1">
      <alignment horizontal="center" vertical="center"/>
      <protection/>
    </xf>
    <xf numFmtId="181" fontId="2" fillId="0" borderId="10" xfId="16" applyNumberFormat="1" applyFont="1" applyFill="1" applyBorder="1" applyAlignment="1">
      <alignment horizontal="center" vertical="center"/>
      <protection/>
    </xf>
    <xf numFmtId="181" fontId="2" fillId="0" borderId="10" xfId="16" applyNumberFormat="1" applyFont="1" applyBorder="1" applyAlignment="1">
      <alignment horizontal="center" vertical="center"/>
      <protection/>
    </xf>
    <xf numFmtId="181" fontId="14" fillId="0" borderId="10" xfId="16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80" fontId="15" fillId="0" borderId="10" xfId="16" applyNumberFormat="1" applyFont="1" applyBorder="1" applyAlignment="1">
      <alignment wrapText="1"/>
      <protection/>
    </xf>
    <xf numFmtId="180" fontId="7" fillId="0" borderId="10" xfId="16" applyNumberFormat="1" applyFont="1" applyBorder="1" applyAlignment="1">
      <alignment wrapText="1"/>
      <protection/>
    </xf>
    <xf numFmtId="0" fontId="7" fillId="0" borderId="10" xfId="16" applyFont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1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1" fillId="0" borderId="10" xfId="15" applyFont="1" applyFill="1" applyBorder="1" applyAlignment="1">
      <alignment horizontal="center" wrapText="1"/>
      <protection/>
    </xf>
    <xf numFmtId="0" fontId="22" fillId="0" borderId="10" xfId="15" applyFont="1" applyFill="1" applyBorder="1" applyAlignment="1">
      <alignment horizontal="center" wrapText="1"/>
      <protection/>
    </xf>
    <xf numFmtId="0" fontId="8" fillId="0" borderId="10" xfId="1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0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 wrapText="1"/>
      <protection/>
    </xf>
    <xf numFmtId="0" fontId="20" fillId="0" borderId="10" xfId="1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4" fontId="6" fillId="0" borderId="10" xfId="0" applyNumberFormat="1" applyFont="1" applyBorder="1" applyAlignment="1">
      <alignment horizontal="left" vertical="center"/>
    </xf>
    <xf numFmtId="184" fontId="18" fillId="0" borderId="10" xfId="0" applyNumberFormat="1" applyFont="1" applyBorder="1" applyAlignment="1">
      <alignment horizontal="left" vertical="center"/>
    </xf>
    <xf numFmtId="181" fontId="5" fillId="0" borderId="1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2" fillId="0" borderId="16" xfId="16" applyFont="1" applyBorder="1" applyAlignment="1">
      <alignment horizontal="center" vertical="center"/>
      <protection/>
    </xf>
    <xf numFmtId="0" fontId="3" fillId="0" borderId="17" xfId="16" applyFont="1" applyBorder="1" applyAlignment="1">
      <alignment horizontal="center" vertical="center"/>
      <protection/>
    </xf>
    <xf numFmtId="0" fontId="3" fillId="0" borderId="18" xfId="16" applyFont="1" applyBorder="1" applyAlignment="1">
      <alignment horizontal="center" vertical="center"/>
      <protection/>
    </xf>
    <xf numFmtId="180" fontId="5" fillId="24" borderId="10" xfId="16" applyNumberFormat="1" applyFont="1" applyFill="1" applyBorder="1" applyAlignment="1">
      <alignment horizontal="left"/>
      <protection/>
    </xf>
    <xf numFmtId="180" fontId="5" fillId="24" borderId="10" xfId="16" applyNumberFormat="1" applyFont="1" applyFill="1" applyBorder="1" applyAlignment="1">
      <alignment horizontal="left" wrapText="1"/>
      <protection/>
    </xf>
    <xf numFmtId="181" fontId="15" fillId="0" borderId="10" xfId="0" applyNumberFormat="1" applyFont="1" applyBorder="1" applyAlignment="1">
      <alignment horizontal="right" vertical="center"/>
    </xf>
    <xf numFmtId="180" fontId="6" fillId="0" borderId="10" xfId="16" applyNumberFormat="1" applyFont="1" applyBorder="1" applyAlignment="1">
      <alignment horizontal="left" vertical="center"/>
      <protection/>
    </xf>
    <xf numFmtId="180" fontId="5" fillId="0" borderId="10" xfId="16" applyNumberFormat="1" applyFont="1" applyBorder="1" applyAlignment="1">
      <alignment horizontal="left" vertical="center"/>
      <protection/>
    </xf>
    <xf numFmtId="0" fontId="16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80" fontId="4" fillId="24" borderId="10" xfId="16" applyNumberFormat="1" applyFont="1" applyFill="1" applyBorder="1" applyAlignment="1">
      <alignment horizontal="left"/>
      <protection/>
    </xf>
  </cellXfs>
  <cellStyles count="51">
    <cellStyle name="Normal" xfId="0"/>
    <cellStyle name="??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1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2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1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2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3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4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5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6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7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8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9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0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2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3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4" name="Picture 2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5" name="Picture 2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6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7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8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9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30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1" name="Picture 3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2" name="Picture 3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3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4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5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6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7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" name="Picture 1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" name="Picture 1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3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4" name="Picture 1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5" name="Picture 1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6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7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8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9" name="Picture 4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0" name="Picture 4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21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2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3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24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9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0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1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2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4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5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22</xdr:row>
      <xdr:rowOff>0</xdr:rowOff>
    </xdr:from>
    <xdr:to>
      <xdr:col>3</xdr:col>
      <xdr:colOff>419100</xdr:colOff>
      <xdr:row>22</xdr:row>
      <xdr:rowOff>9525</xdr:rowOff>
    </xdr:to>
    <xdr:pic>
      <xdr:nvPicPr>
        <xdr:cNvPr id="92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19400" y="7753350"/>
          <a:ext cx="419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3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4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5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2417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2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2417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1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2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3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4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5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7" sqref="C7"/>
    </sheetView>
  </sheetViews>
  <sheetFormatPr defaultColWidth="9.00390625" defaultRowHeight="34.5" customHeight="1"/>
  <cols>
    <col min="1" max="1" width="9.75390625" style="3" customWidth="1"/>
    <col min="2" max="2" width="20.50390625" style="3" customWidth="1"/>
    <col min="3" max="3" width="25.125" style="3" customWidth="1"/>
    <col min="4" max="4" width="20.50390625" style="3" customWidth="1"/>
    <col min="5" max="5" width="19.125" style="3" customWidth="1"/>
    <col min="6" max="6" width="14.625" style="3" customWidth="1"/>
    <col min="7" max="16384" width="9.00390625" style="3" customWidth="1"/>
  </cols>
  <sheetData>
    <row r="1" spans="1:6" ht="34.5" customHeight="1">
      <c r="A1" s="77" t="s">
        <v>0</v>
      </c>
      <c r="B1" s="78"/>
      <c r="C1" s="78"/>
      <c r="D1" s="78"/>
      <c r="E1" s="78"/>
      <c r="F1" s="78"/>
    </row>
    <row r="2" spans="1:6" ht="34.5" customHeight="1">
      <c r="A2" s="73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6</v>
      </c>
    </row>
    <row r="3" spans="1:7" ht="34.5" customHeight="1">
      <c r="A3" s="73" t="s">
        <v>7</v>
      </c>
      <c r="B3" s="75" t="e">
        <f>'屏蔽机房部分(一)'!#REF!</f>
        <v>#REF!</v>
      </c>
      <c r="C3" s="75">
        <f>'电气配电照明(二)'!H21</f>
        <v>3872.44</v>
      </c>
      <c r="D3" s="75">
        <f>'防雷接地(三)'!H26</f>
        <v>3178</v>
      </c>
      <c r="E3" s="75">
        <f>'机房装修部分(四)'!H28</f>
        <v>32935.5</v>
      </c>
      <c r="F3" s="75" t="e">
        <f>SUM(B3:E3)</f>
        <v>#REF!</v>
      </c>
      <c r="G3" s="76"/>
    </row>
    <row r="4" spans="1:6" ht="34.5" customHeight="1">
      <c r="A4" s="73" t="s">
        <v>8</v>
      </c>
      <c r="B4" s="75" t="e">
        <f>B3*0.35</f>
        <v>#REF!</v>
      </c>
      <c r="C4" s="75">
        <f>C3*0.35</f>
        <v>1355.354</v>
      </c>
      <c r="D4" s="75">
        <f>D3*0.35</f>
        <v>1112.3</v>
      </c>
      <c r="E4" s="75">
        <f>E3*0.35</f>
        <v>11527.425</v>
      </c>
      <c r="F4" s="75" t="e">
        <f>F3*0.35</f>
        <v>#REF!</v>
      </c>
    </row>
    <row r="5" spans="1:6" ht="34.5" customHeight="1">
      <c r="A5" s="73" t="s">
        <v>9</v>
      </c>
      <c r="B5" s="75" t="e">
        <f>(B3+B4)*0.06</f>
        <v>#REF!</v>
      </c>
      <c r="C5" s="75">
        <f>(C3+C4)*0.06</f>
        <v>313.66764</v>
      </c>
      <c r="D5" s="75">
        <f>(D3+D4)*0.06</f>
        <v>257.418</v>
      </c>
      <c r="E5" s="75">
        <f>(E3+E4)*0.06</f>
        <v>2667.7755</v>
      </c>
      <c r="F5" s="75" t="e">
        <f>(F3+F4)*0.06</f>
        <v>#REF!</v>
      </c>
    </row>
    <row r="6" spans="1:6" ht="34.5" customHeight="1">
      <c r="A6" s="73" t="s">
        <v>10</v>
      </c>
      <c r="B6" s="75" t="e">
        <f>SUM(B3:B5)</f>
        <v>#REF!</v>
      </c>
      <c r="C6" s="75">
        <f>SUM(C3:C5)</f>
        <v>5541.4616399999995</v>
      </c>
      <c r="D6" s="75">
        <f>SUM(D3:D5)</f>
        <v>4547.718</v>
      </c>
      <c r="E6" s="75">
        <f>SUM(E3:E5)</f>
        <v>47130.700500000006</v>
      </c>
      <c r="F6" s="75" t="e">
        <f>SUM(F3:F5)</f>
        <v>#REF!</v>
      </c>
    </row>
    <row r="7" spans="1:6" ht="34.5" customHeight="1">
      <c r="A7" s="79" t="s">
        <v>11</v>
      </c>
      <c r="B7" s="79"/>
      <c r="C7" s="34"/>
      <c r="D7" s="34"/>
      <c r="E7" s="34"/>
      <c r="F7" s="35"/>
    </row>
    <row r="8" spans="1:6" ht="34.5" customHeight="1">
      <c r="A8" s="80" t="s">
        <v>12</v>
      </c>
      <c r="B8" s="80"/>
      <c r="C8" s="80"/>
      <c r="D8" s="80"/>
      <c r="E8" s="80"/>
      <c r="F8" s="80"/>
    </row>
    <row r="9" spans="1:6" ht="34.5" customHeight="1">
      <c r="A9" s="80" t="s">
        <v>13</v>
      </c>
      <c r="B9" s="80"/>
      <c r="C9" s="80"/>
      <c r="D9" s="80"/>
      <c r="E9" s="80"/>
      <c r="F9" s="80"/>
    </row>
    <row r="10" spans="1:6" ht="34.5" customHeight="1">
      <c r="A10" s="80" t="s">
        <v>14</v>
      </c>
      <c r="B10" s="80"/>
      <c r="C10" s="80"/>
      <c r="D10" s="80"/>
      <c r="E10" s="80"/>
      <c r="F10" s="80"/>
    </row>
    <row r="11" spans="1:6" ht="34.5" customHeight="1">
      <c r="A11" s="80" t="s">
        <v>15</v>
      </c>
      <c r="B11" s="80"/>
      <c r="C11" s="80"/>
      <c r="D11" s="80"/>
      <c r="E11" s="80"/>
      <c r="F11" s="80"/>
    </row>
    <row r="12" spans="1:6" ht="34.5" customHeight="1">
      <c r="A12" s="80" t="s">
        <v>16</v>
      </c>
      <c r="B12" s="80"/>
      <c r="C12" s="80"/>
      <c r="D12" s="80"/>
      <c r="E12" s="80"/>
      <c r="F12" s="80"/>
    </row>
  </sheetData>
  <sheetProtection/>
  <mergeCells count="7">
    <mergeCell ref="A12:F12"/>
    <mergeCell ref="A1:F1"/>
    <mergeCell ref="A7:B7"/>
    <mergeCell ref="A8:F8"/>
    <mergeCell ref="A9:F9"/>
    <mergeCell ref="A10:F10"/>
    <mergeCell ref="A11:F11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G14" sqref="G14:H15"/>
    </sheetView>
  </sheetViews>
  <sheetFormatPr defaultColWidth="9.00390625" defaultRowHeight="27.75" customHeight="1"/>
  <cols>
    <col min="1" max="1" width="4.75390625" style="56" customWidth="1"/>
    <col min="2" max="2" width="18.375" style="57" customWidth="1"/>
    <col min="3" max="3" width="12.25390625" style="56" customWidth="1"/>
    <col min="4" max="4" width="9.75390625" style="58" customWidth="1"/>
    <col min="5" max="5" width="4.375" style="58" customWidth="1"/>
    <col min="6" max="6" width="12.00390625" style="57" customWidth="1"/>
    <col min="7" max="7" width="33.125" style="59" customWidth="1"/>
  </cols>
  <sheetData>
    <row r="1" spans="1:7" ht="27.75" customHeight="1">
      <c r="A1" s="81" t="s">
        <v>17</v>
      </c>
      <c r="B1" s="82"/>
      <c r="C1" s="82"/>
      <c r="D1" s="82"/>
      <c r="E1" s="82"/>
      <c r="F1" s="82"/>
      <c r="G1" s="83"/>
    </row>
    <row r="2" spans="1:7" ht="27.75" customHeight="1">
      <c r="A2" s="84" t="s">
        <v>18</v>
      </c>
      <c r="B2" s="84"/>
      <c r="C2" s="84"/>
      <c r="D2" s="84"/>
      <c r="E2" s="84"/>
      <c r="F2" s="84"/>
      <c r="G2" s="84"/>
    </row>
    <row r="3" spans="1:7" ht="26.25" customHeight="1">
      <c r="A3" s="84" t="s">
        <v>19</v>
      </c>
      <c r="B3" s="84"/>
      <c r="C3" s="84"/>
      <c r="D3" s="84"/>
      <c r="E3" s="84"/>
      <c r="F3" s="84"/>
      <c r="G3" s="84"/>
    </row>
    <row r="4" spans="1:7" ht="26.25" customHeight="1">
      <c r="A4" s="60" t="s">
        <v>20</v>
      </c>
      <c r="B4" s="60" t="s">
        <v>21</v>
      </c>
      <c r="C4" s="61" t="s">
        <v>22</v>
      </c>
      <c r="D4" s="61" t="s">
        <v>23</v>
      </c>
      <c r="E4" s="61" t="s">
        <v>24</v>
      </c>
      <c r="F4" s="60" t="s">
        <v>25</v>
      </c>
      <c r="G4" s="60" t="s">
        <v>26</v>
      </c>
    </row>
    <row r="5" spans="1:7" ht="26.25" customHeight="1">
      <c r="A5" s="60">
        <v>1</v>
      </c>
      <c r="B5" s="63" t="s">
        <v>27</v>
      </c>
      <c r="C5" s="64" t="s">
        <v>28</v>
      </c>
      <c r="D5" s="63">
        <v>118.29</v>
      </c>
      <c r="E5" s="63" t="s">
        <v>29</v>
      </c>
      <c r="F5" s="64" t="s">
        <v>30</v>
      </c>
      <c r="G5" s="61" t="s">
        <v>31</v>
      </c>
    </row>
    <row r="6" spans="1:7" ht="26.25" customHeight="1">
      <c r="A6" s="60">
        <v>2</v>
      </c>
      <c r="B6" s="63" t="s">
        <v>32</v>
      </c>
      <c r="C6" s="64" t="s">
        <v>33</v>
      </c>
      <c r="D6" s="63">
        <v>40.5</v>
      </c>
      <c r="E6" s="63" t="s">
        <v>29</v>
      </c>
      <c r="F6" s="64" t="s">
        <v>30</v>
      </c>
      <c r="G6" s="61" t="s">
        <v>34</v>
      </c>
    </row>
    <row r="7" spans="1:7" ht="26.25" customHeight="1">
      <c r="A7" s="60">
        <v>3</v>
      </c>
      <c r="B7" s="64" t="s">
        <v>35</v>
      </c>
      <c r="C7" s="64" t="s">
        <v>36</v>
      </c>
      <c r="D7" s="63">
        <v>77.79</v>
      </c>
      <c r="E7" s="63" t="s">
        <v>29</v>
      </c>
      <c r="F7" s="64" t="s">
        <v>30</v>
      </c>
      <c r="G7" s="68" t="s">
        <v>37</v>
      </c>
    </row>
    <row r="8" spans="1:7" ht="26.25" customHeight="1">
      <c r="A8" s="60">
        <v>4</v>
      </c>
      <c r="B8" s="64" t="s">
        <v>38</v>
      </c>
      <c r="C8" s="64" t="s">
        <v>36</v>
      </c>
      <c r="D8" s="63">
        <v>40.5</v>
      </c>
      <c r="E8" s="63" t="s">
        <v>29</v>
      </c>
      <c r="F8" s="64" t="s">
        <v>30</v>
      </c>
      <c r="G8" s="68" t="s">
        <v>37</v>
      </c>
    </row>
    <row r="9" spans="1:7" ht="26.25" customHeight="1">
      <c r="A9" s="60">
        <v>5</v>
      </c>
      <c r="B9" s="64" t="s">
        <v>39</v>
      </c>
      <c r="C9" s="64" t="s">
        <v>40</v>
      </c>
      <c r="D9" s="63">
        <v>40.5</v>
      </c>
      <c r="E9" s="63" t="s">
        <v>29</v>
      </c>
      <c r="F9" s="64" t="s">
        <v>30</v>
      </c>
      <c r="G9" s="68" t="s">
        <v>41</v>
      </c>
    </row>
    <row r="10" spans="1:7" ht="26.25" customHeight="1">
      <c r="A10" s="60">
        <v>6</v>
      </c>
      <c r="B10" s="64" t="s">
        <v>42</v>
      </c>
      <c r="C10" s="65" t="s">
        <v>43</v>
      </c>
      <c r="D10" s="63">
        <v>40.5</v>
      </c>
      <c r="E10" s="63" t="s">
        <v>29</v>
      </c>
      <c r="F10" s="64" t="s">
        <v>30</v>
      </c>
      <c r="G10" s="69" t="s">
        <v>44</v>
      </c>
    </row>
    <row r="11" spans="1:7" ht="26.25" customHeight="1">
      <c r="A11" s="62"/>
      <c r="B11" s="66"/>
      <c r="C11" s="66"/>
      <c r="D11" s="62"/>
      <c r="E11" s="61"/>
      <c r="F11" s="66"/>
      <c r="G11" s="51"/>
    </row>
    <row r="12" spans="1:7" ht="26.25" customHeight="1">
      <c r="A12" s="84" t="s">
        <v>46</v>
      </c>
      <c r="B12" s="84"/>
      <c r="C12" s="84"/>
      <c r="D12" s="84"/>
      <c r="E12" s="84"/>
      <c r="F12" s="84"/>
      <c r="G12" s="84"/>
    </row>
    <row r="13" spans="1:7" ht="26.25" customHeight="1">
      <c r="A13" s="60" t="s">
        <v>20</v>
      </c>
      <c r="B13" s="60" t="s">
        <v>21</v>
      </c>
      <c r="C13" s="60" t="s">
        <v>22</v>
      </c>
      <c r="D13" s="60" t="s">
        <v>23</v>
      </c>
      <c r="E13" s="60" t="s">
        <v>24</v>
      </c>
      <c r="F13" s="60" t="s">
        <v>25</v>
      </c>
      <c r="G13" s="60" t="s">
        <v>26</v>
      </c>
    </row>
    <row r="14" spans="1:7" ht="26.25" customHeight="1">
      <c r="A14" s="60">
        <v>1</v>
      </c>
      <c r="B14" s="64" t="s">
        <v>47</v>
      </c>
      <c r="C14" s="63" t="s">
        <v>48</v>
      </c>
      <c r="D14" s="63">
        <v>1</v>
      </c>
      <c r="E14" s="64" t="s">
        <v>49</v>
      </c>
      <c r="F14" s="64" t="s">
        <v>30</v>
      </c>
      <c r="G14" s="70" t="s">
        <v>50</v>
      </c>
    </row>
    <row r="15" spans="1:7" ht="26.25" customHeight="1">
      <c r="A15" s="62"/>
      <c r="B15" s="66"/>
      <c r="C15" s="66"/>
      <c r="D15" s="62"/>
      <c r="E15" s="61"/>
      <c r="F15" s="66"/>
      <c r="G15" s="51"/>
    </row>
    <row r="16" spans="1:7" ht="26.25" customHeight="1">
      <c r="A16" s="84" t="s">
        <v>51</v>
      </c>
      <c r="B16" s="84"/>
      <c r="C16" s="84"/>
      <c r="D16" s="84"/>
      <c r="E16" s="84"/>
      <c r="F16" s="84"/>
      <c r="G16" s="84"/>
    </row>
    <row r="17" spans="1:7" ht="26.25" customHeight="1">
      <c r="A17" s="60" t="s">
        <v>20</v>
      </c>
      <c r="B17" s="60" t="s">
        <v>21</v>
      </c>
      <c r="C17" s="60" t="s">
        <v>22</v>
      </c>
      <c r="D17" s="60" t="s">
        <v>23</v>
      </c>
      <c r="E17" s="60" t="s">
        <v>24</v>
      </c>
      <c r="F17" s="60" t="s">
        <v>25</v>
      </c>
      <c r="G17" s="60" t="s">
        <v>26</v>
      </c>
    </row>
    <row r="18" spans="1:7" ht="26.25" customHeight="1">
      <c r="A18" s="61">
        <v>1</v>
      </c>
      <c r="B18" s="63" t="s">
        <v>52</v>
      </c>
      <c r="C18" s="64" t="s">
        <v>53</v>
      </c>
      <c r="D18" s="60">
        <v>1</v>
      </c>
      <c r="E18" s="64" t="s">
        <v>54</v>
      </c>
      <c r="F18" s="64" t="s">
        <v>30</v>
      </c>
      <c r="G18" s="71" t="s">
        <v>55</v>
      </c>
    </row>
    <row r="19" spans="1:7" ht="26.25" customHeight="1">
      <c r="A19" s="62"/>
      <c r="B19" s="66"/>
      <c r="C19" s="66"/>
      <c r="D19" s="62"/>
      <c r="E19" s="61"/>
      <c r="F19" s="66"/>
      <c r="G19" s="51"/>
    </row>
    <row r="20" spans="1:7" ht="26.25" customHeight="1">
      <c r="A20" s="84" t="s">
        <v>56</v>
      </c>
      <c r="B20" s="84"/>
      <c r="C20" s="84"/>
      <c r="D20" s="84"/>
      <c r="E20" s="84"/>
      <c r="F20" s="84"/>
      <c r="G20" s="84"/>
    </row>
    <row r="21" spans="1:7" ht="26.25" customHeight="1">
      <c r="A21" s="60" t="s">
        <v>20</v>
      </c>
      <c r="B21" s="60" t="s">
        <v>21</v>
      </c>
      <c r="C21" s="60" t="s">
        <v>22</v>
      </c>
      <c r="D21" s="60" t="s">
        <v>23</v>
      </c>
      <c r="E21" s="60" t="s">
        <v>24</v>
      </c>
      <c r="F21" s="60" t="s">
        <v>25</v>
      </c>
      <c r="G21" s="60" t="s">
        <v>26</v>
      </c>
    </row>
    <row r="22" spans="1:7" ht="26.25" customHeight="1">
      <c r="A22" s="61">
        <v>1</v>
      </c>
      <c r="B22" s="64" t="s">
        <v>57</v>
      </c>
      <c r="C22" s="63" t="s">
        <v>58</v>
      </c>
      <c r="D22" s="60">
        <v>2</v>
      </c>
      <c r="E22" s="64" t="s">
        <v>54</v>
      </c>
      <c r="F22" s="64" t="s">
        <v>30</v>
      </c>
      <c r="G22" s="64" t="s">
        <v>59</v>
      </c>
    </row>
    <row r="23" spans="1:7" ht="26.25" customHeight="1">
      <c r="A23" s="62"/>
      <c r="B23" s="66"/>
      <c r="C23" s="66"/>
      <c r="D23" s="62"/>
      <c r="E23" s="61"/>
      <c r="F23" s="66"/>
      <c r="G23" s="51"/>
    </row>
    <row r="24" spans="1:7" ht="26.25" customHeight="1">
      <c r="A24" s="84" t="s">
        <v>60</v>
      </c>
      <c r="B24" s="84"/>
      <c r="C24" s="84"/>
      <c r="D24" s="84"/>
      <c r="E24" s="84"/>
      <c r="F24" s="84"/>
      <c r="G24" s="84"/>
    </row>
    <row r="25" spans="1:7" ht="26.25" customHeight="1">
      <c r="A25" s="60" t="s">
        <v>20</v>
      </c>
      <c r="B25" s="60" t="s">
        <v>21</v>
      </c>
      <c r="C25" s="60" t="s">
        <v>22</v>
      </c>
      <c r="D25" s="60" t="s">
        <v>23</v>
      </c>
      <c r="E25" s="60" t="s">
        <v>24</v>
      </c>
      <c r="F25" s="60" t="s">
        <v>25</v>
      </c>
      <c r="G25" s="60" t="s">
        <v>26</v>
      </c>
    </row>
    <row r="26" spans="1:7" ht="26.25" customHeight="1">
      <c r="A26" s="61">
        <v>1</v>
      </c>
      <c r="B26" s="61" t="s">
        <v>61</v>
      </c>
      <c r="C26" s="61" t="s">
        <v>62</v>
      </c>
      <c r="D26" s="61">
        <v>1</v>
      </c>
      <c r="E26" s="61" t="s">
        <v>63</v>
      </c>
      <c r="F26" s="61" t="s">
        <v>30</v>
      </c>
      <c r="G26" s="72" t="s">
        <v>64</v>
      </c>
    </row>
    <row r="27" spans="1:7" ht="26.25" customHeight="1">
      <c r="A27" s="61">
        <v>2</v>
      </c>
      <c r="B27" s="61" t="s">
        <v>65</v>
      </c>
      <c r="C27" s="61" t="s">
        <v>66</v>
      </c>
      <c r="D27" s="61">
        <v>1</v>
      </c>
      <c r="E27" s="61" t="s">
        <v>63</v>
      </c>
      <c r="F27" s="61" t="s">
        <v>30</v>
      </c>
      <c r="G27" s="72" t="s">
        <v>67</v>
      </c>
    </row>
    <row r="28" spans="1:7" ht="26.25" customHeight="1">
      <c r="A28" s="61">
        <v>3</v>
      </c>
      <c r="B28" s="61" t="s">
        <v>68</v>
      </c>
      <c r="C28" s="61" t="s">
        <v>69</v>
      </c>
      <c r="D28" s="61">
        <v>1</v>
      </c>
      <c r="E28" s="61" t="s">
        <v>63</v>
      </c>
      <c r="F28" s="61" t="s">
        <v>30</v>
      </c>
      <c r="G28" s="72" t="s">
        <v>70</v>
      </c>
    </row>
    <row r="29" spans="1:7" ht="26.25" customHeight="1">
      <c r="A29" s="62"/>
      <c r="B29" s="66"/>
      <c r="C29" s="66"/>
      <c r="D29" s="62"/>
      <c r="E29" s="61"/>
      <c r="F29" s="66"/>
      <c r="G29" s="51"/>
    </row>
    <row r="30" spans="1:7" ht="26.25" customHeight="1">
      <c r="A30" s="84" t="s">
        <v>71</v>
      </c>
      <c r="B30" s="84"/>
      <c r="C30" s="84"/>
      <c r="D30" s="84"/>
      <c r="E30" s="84"/>
      <c r="F30" s="84"/>
      <c r="G30" s="84"/>
    </row>
    <row r="31" spans="1:7" ht="26.25" customHeight="1">
      <c r="A31" s="60" t="s">
        <v>20</v>
      </c>
      <c r="B31" s="60" t="s">
        <v>21</v>
      </c>
      <c r="C31" s="60" t="s">
        <v>22</v>
      </c>
      <c r="D31" s="60" t="s">
        <v>23</v>
      </c>
      <c r="E31" s="60" t="s">
        <v>24</v>
      </c>
      <c r="F31" s="60" t="s">
        <v>25</v>
      </c>
      <c r="G31" s="60" t="s">
        <v>26</v>
      </c>
    </row>
    <row r="32" spans="1:7" ht="26.25" customHeight="1">
      <c r="A32" s="61">
        <v>1</v>
      </c>
      <c r="B32" s="63" t="s">
        <v>72</v>
      </c>
      <c r="C32" s="64" t="s">
        <v>73</v>
      </c>
      <c r="D32" s="60">
        <v>1</v>
      </c>
      <c r="E32" s="64" t="s">
        <v>54</v>
      </c>
      <c r="F32" s="64" t="s">
        <v>30</v>
      </c>
      <c r="G32" s="71" t="s">
        <v>74</v>
      </c>
    </row>
    <row r="33" spans="1:7" ht="26.25" customHeight="1">
      <c r="A33" s="61">
        <v>2</v>
      </c>
      <c r="B33" s="63" t="s">
        <v>75</v>
      </c>
      <c r="C33" s="64" t="s">
        <v>76</v>
      </c>
      <c r="D33" s="60">
        <v>1</v>
      </c>
      <c r="E33" s="63" t="s">
        <v>77</v>
      </c>
      <c r="F33" s="64" t="s">
        <v>30</v>
      </c>
      <c r="G33" s="64" t="s">
        <v>78</v>
      </c>
    </row>
    <row r="34" spans="1:7" ht="26.25" customHeight="1">
      <c r="A34" s="62"/>
      <c r="B34" s="66"/>
      <c r="C34" s="66"/>
      <c r="D34" s="62"/>
      <c r="E34" s="61"/>
      <c r="F34" s="66"/>
      <c r="G34" s="51"/>
    </row>
    <row r="35" spans="1:7" ht="26.25" customHeight="1">
      <c r="A35" s="84" t="s">
        <v>79</v>
      </c>
      <c r="B35" s="84"/>
      <c r="C35" s="84"/>
      <c r="D35" s="84"/>
      <c r="E35" s="84"/>
      <c r="F35" s="84"/>
      <c r="G35" s="84"/>
    </row>
    <row r="36" spans="1:7" ht="26.25" customHeight="1">
      <c r="A36" s="60" t="s">
        <v>20</v>
      </c>
      <c r="B36" s="60" t="s">
        <v>21</v>
      </c>
      <c r="C36" s="60" t="s">
        <v>22</v>
      </c>
      <c r="D36" s="60" t="s">
        <v>23</v>
      </c>
      <c r="E36" s="60" t="s">
        <v>24</v>
      </c>
      <c r="F36" s="60" t="s">
        <v>25</v>
      </c>
      <c r="G36" s="60" t="s">
        <v>26</v>
      </c>
    </row>
    <row r="37" spans="1:7" ht="26.25" customHeight="1">
      <c r="A37" s="61">
        <v>1</v>
      </c>
      <c r="B37" s="61" t="s">
        <v>80</v>
      </c>
      <c r="C37" s="61" t="s">
        <v>81</v>
      </c>
      <c r="D37" s="61">
        <v>1</v>
      </c>
      <c r="E37" s="61" t="s">
        <v>63</v>
      </c>
      <c r="F37" s="61" t="s">
        <v>30</v>
      </c>
      <c r="G37" s="72" t="s">
        <v>82</v>
      </c>
    </row>
    <row r="38" spans="1:7" ht="26.25" customHeight="1">
      <c r="A38" s="61">
        <v>2</v>
      </c>
      <c r="B38" s="61" t="s">
        <v>83</v>
      </c>
      <c r="C38" s="61" t="s">
        <v>84</v>
      </c>
      <c r="D38" s="61">
        <v>1</v>
      </c>
      <c r="E38" s="61" t="s">
        <v>85</v>
      </c>
      <c r="F38" s="61" t="s">
        <v>30</v>
      </c>
      <c r="G38" s="72" t="s">
        <v>86</v>
      </c>
    </row>
    <row r="39" spans="1:7" ht="26.25" customHeight="1">
      <c r="A39" s="61">
        <v>3</v>
      </c>
      <c r="B39" s="61" t="s">
        <v>87</v>
      </c>
      <c r="C39" s="61" t="s">
        <v>88</v>
      </c>
      <c r="D39" s="61">
        <v>1</v>
      </c>
      <c r="E39" s="61" t="s">
        <v>85</v>
      </c>
      <c r="F39" s="61" t="s">
        <v>30</v>
      </c>
      <c r="G39" s="72" t="s">
        <v>89</v>
      </c>
    </row>
    <row r="40" spans="1:7" ht="26.25" customHeight="1">
      <c r="A40" s="62"/>
      <c r="B40" s="66"/>
      <c r="C40" s="66"/>
      <c r="D40" s="62"/>
      <c r="E40" s="61"/>
      <c r="F40" s="66"/>
      <c r="G40" s="51"/>
    </row>
    <row r="41" spans="1:7" ht="26.25" customHeight="1">
      <c r="A41" s="84" t="s">
        <v>90</v>
      </c>
      <c r="B41" s="84"/>
      <c r="C41" s="84"/>
      <c r="D41" s="84"/>
      <c r="E41" s="84"/>
      <c r="F41" s="84"/>
      <c r="G41" s="84"/>
    </row>
    <row r="42" spans="1:7" ht="26.25" customHeight="1">
      <c r="A42" s="60" t="s">
        <v>20</v>
      </c>
      <c r="B42" s="60" t="s">
        <v>21</v>
      </c>
      <c r="C42" s="60" t="s">
        <v>22</v>
      </c>
      <c r="D42" s="60" t="s">
        <v>23</v>
      </c>
      <c r="E42" s="60" t="s">
        <v>24</v>
      </c>
      <c r="F42" s="60" t="s">
        <v>25</v>
      </c>
      <c r="G42" s="60" t="s">
        <v>26</v>
      </c>
    </row>
    <row r="43" spans="1:7" ht="26.25" customHeight="1">
      <c r="A43" s="67">
        <v>1</v>
      </c>
      <c r="B43" s="63" t="s">
        <v>91</v>
      </c>
      <c r="C43" s="65" t="s">
        <v>43</v>
      </c>
      <c r="D43" s="60">
        <v>1</v>
      </c>
      <c r="E43" s="64" t="s">
        <v>92</v>
      </c>
      <c r="F43" s="64" t="s">
        <v>30</v>
      </c>
      <c r="G43" s="63" t="s">
        <v>91</v>
      </c>
    </row>
    <row r="44" spans="1:7" ht="26.25" customHeight="1">
      <c r="A44" s="67">
        <v>2</v>
      </c>
      <c r="B44" s="63" t="s">
        <v>93</v>
      </c>
      <c r="C44" s="65" t="s">
        <v>43</v>
      </c>
      <c r="D44" s="60">
        <v>1</v>
      </c>
      <c r="E44" s="64" t="s">
        <v>92</v>
      </c>
      <c r="F44" s="64" t="s">
        <v>30</v>
      </c>
      <c r="G44" s="63" t="s">
        <v>93</v>
      </c>
    </row>
    <row r="45" spans="1:7" ht="26.25" customHeight="1">
      <c r="A45" s="67">
        <v>3</v>
      </c>
      <c r="B45" s="63" t="s">
        <v>94</v>
      </c>
      <c r="C45" s="65" t="s">
        <v>43</v>
      </c>
      <c r="D45" s="60">
        <v>1</v>
      </c>
      <c r="E45" s="64" t="s">
        <v>92</v>
      </c>
      <c r="F45" s="64" t="s">
        <v>30</v>
      </c>
      <c r="G45" s="63" t="s">
        <v>94</v>
      </c>
    </row>
    <row r="46" spans="1:7" ht="26.25" customHeight="1">
      <c r="A46" s="67">
        <v>4</v>
      </c>
      <c r="B46" s="63" t="s">
        <v>95</v>
      </c>
      <c r="C46" s="65" t="s">
        <v>43</v>
      </c>
      <c r="D46" s="60">
        <v>1</v>
      </c>
      <c r="E46" s="64" t="s">
        <v>92</v>
      </c>
      <c r="F46" s="64" t="s">
        <v>30</v>
      </c>
      <c r="G46" s="64" t="s">
        <v>96</v>
      </c>
    </row>
    <row r="47" spans="1:7" ht="26.25" customHeight="1">
      <c r="A47" s="62"/>
      <c r="B47" s="66"/>
      <c r="C47" s="66"/>
      <c r="D47" s="62"/>
      <c r="E47" s="61"/>
      <c r="F47" s="66"/>
      <c r="G47" s="51"/>
    </row>
    <row r="48" spans="1:7" ht="23.25" customHeight="1">
      <c r="A48" s="85" t="s">
        <v>97</v>
      </c>
      <c r="B48" s="86"/>
      <c r="C48" s="86"/>
      <c r="D48" s="86"/>
      <c r="E48" s="86"/>
      <c r="F48" s="86"/>
      <c r="G48" s="51"/>
    </row>
    <row r="49" spans="1:7" ht="23.25" customHeight="1">
      <c r="A49" s="85" t="s">
        <v>98</v>
      </c>
      <c r="B49" s="86"/>
      <c r="C49" s="86"/>
      <c r="D49" s="86"/>
      <c r="E49" s="86"/>
      <c r="F49" s="86"/>
      <c r="G49" s="51"/>
    </row>
    <row r="50" spans="1:7" ht="23.25" customHeight="1">
      <c r="A50" s="85" t="s">
        <v>99</v>
      </c>
      <c r="B50" s="86"/>
      <c r="C50" s="86"/>
      <c r="D50" s="86"/>
      <c r="E50" s="86"/>
      <c r="F50" s="86"/>
      <c r="G50" s="51"/>
    </row>
    <row r="51" spans="1:7" ht="23.25" customHeight="1">
      <c r="A51" s="87" t="s">
        <v>100</v>
      </c>
      <c r="B51" s="87"/>
      <c r="C51" s="87"/>
      <c r="D51" s="87"/>
      <c r="E51" s="87"/>
      <c r="F51" s="87"/>
      <c r="G51" s="51"/>
    </row>
    <row r="52" spans="1:7" ht="23.25" customHeight="1">
      <c r="A52" s="88" t="s">
        <v>101</v>
      </c>
      <c r="B52" s="88"/>
      <c r="C52" s="88"/>
      <c r="D52" s="88"/>
      <c r="E52" s="88"/>
      <c r="F52" s="88"/>
      <c r="G52" s="49"/>
    </row>
    <row r="53" spans="1:7" ht="23.25" customHeight="1">
      <c r="A53" s="46"/>
      <c r="B53" s="46"/>
      <c r="C53" s="46"/>
      <c r="D53" s="47"/>
      <c r="E53" s="47"/>
      <c r="F53" s="89" t="s">
        <v>102</v>
      </c>
      <c r="G53" s="89"/>
    </row>
    <row r="54" spans="1:7" ht="23.25" customHeight="1">
      <c r="A54" s="46"/>
      <c r="B54" s="48"/>
      <c r="C54" s="46"/>
      <c r="D54" s="47"/>
      <c r="E54" s="47"/>
      <c r="F54" s="90" t="s">
        <v>103</v>
      </c>
      <c r="G54" s="90"/>
    </row>
    <row r="55" spans="1:7" ht="23.25" customHeight="1">
      <c r="A55" s="46"/>
      <c r="B55" s="48"/>
      <c r="C55" s="46"/>
      <c r="D55" s="47"/>
      <c r="E55" s="47"/>
      <c r="F55" s="89" t="s">
        <v>104</v>
      </c>
      <c r="G55" s="89"/>
    </row>
    <row r="56" spans="1:7" ht="23.25" customHeight="1">
      <c r="A56" s="46"/>
      <c r="B56" s="48"/>
      <c r="C56" s="46"/>
      <c r="D56" s="47"/>
      <c r="E56" s="47"/>
      <c r="F56" s="89" t="s">
        <v>105</v>
      </c>
      <c r="G56" s="89"/>
    </row>
    <row r="57" spans="1:7" ht="23.25" customHeight="1">
      <c r="A57" s="46"/>
      <c r="B57" s="48"/>
      <c r="C57" s="46"/>
      <c r="D57" s="47"/>
      <c r="E57" s="47"/>
      <c r="F57" s="90" t="s">
        <v>106</v>
      </c>
      <c r="G57" s="90"/>
    </row>
    <row r="58" spans="1:7" ht="27.75" customHeight="1">
      <c r="A58" s="46"/>
      <c r="B58" s="48"/>
      <c r="C58" s="46"/>
      <c r="D58" s="47"/>
      <c r="E58" s="47"/>
      <c r="F58" s="48"/>
      <c r="G58" s="49"/>
    </row>
    <row r="59" spans="1:7" ht="27.75" customHeight="1">
      <c r="A59" s="46"/>
      <c r="B59" s="48"/>
      <c r="C59" s="46"/>
      <c r="D59" s="47"/>
      <c r="E59" s="47"/>
      <c r="F59" s="48"/>
      <c r="G59" s="49"/>
    </row>
    <row r="60" spans="1:7" ht="27.75" customHeight="1">
      <c r="A60" s="46"/>
      <c r="B60" s="48"/>
      <c r="C60" s="46"/>
      <c r="D60" s="47"/>
      <c r="E60" s="47"/>
      <c r="F60" s="48"/>
      <c r="G60" s="49"/>
    </row>
    <row r="61" spans="1:7" ht="27.75" customHeight="1">
      <c r="A61" s="46"/>
      <c r="B61" s="48"/>
      <c r="C61" s="46"/>
      <c r="D61" s="47"/>
      <c r="E61" s="47"/>
      <c r="F61" s="48"/>
      <c r="G61" s="49"/>
    </row>
    <row r="62" spans="1:7" ht="27.75" customHeight="1">
      <c r="A62" s="46"/>
      <c r="B62" s="48"/>
      <c r="C62" s="46"/>
      <c r="D62" s="47"/>
      <c r="E62" s="47"/>
      <c r="F62" s="48"/>
      <c r="G62" s="49"/>
    </row>
    <row r="63" spans="1:7" ht="27.75" customHeight="1">
      <c r="A63" s="46"/>
      <c r="B63" s="48"/>
      <c r="C63" s="46"/>
      <c r="D63" s="47"/>
      <c r="E63" s="47"/>
      <c r="F63" s="48"/>
      <c r="G63" s="49"/>
    </row>
    <row r="64" spans="1:7" ht="27.75" customHeight="1">
      <c r="A64" s="46"/>
      <c r="B64" s="48"/>
      <c r="C64" s="46"/>
      <c r="D64" s="47"/>
      <c r="E64" s="47"/>
      <c r="F64" s="48"/>
      <c r="G64" s="49"/>
    </row>
    <row r="65" spans="1:7" ht="27.75" customHeight="1">
      <c r="A65" s="46"/>
      <c r="B65" s="48"/>
      <c r="C65" s="46"/>
      <c r="D65" s="47"/>
      <c r="E65" s="47"/>
      <c r="F65" s="48"/>
      <c r="G65" s="49"/>
    </row>
    <row r="66" spans="1:7" ht="27.75" customHeight="1">
      <c r="A66" s="46"/>
      <c r="B66" s="48"/>
      <c r="C66" s="46"/>
      <c r="D66" s="47"/>
      <c r="E66" s="47"/>
      <c r="F66" s="48"/>
      <c r="G66" s="49"/>
    </row>
  </sheetData>
  <sheetProtection/>
  <mergeCells count="20">
    <mergeCell ref="F56:G56"/>
    <mergeCell ref="F57:G57"/>
    <mergeCell ref="A50:F50"/>
    <mergeCell ref="A51:F51"/>
    <mergeCell ref="A52:F52"/>
    <mergeCell ref="F53:G53"/>
    <mergeCell ref="F54:G54"/>
    <mergeCell ref="F55:G55"/>
    <mergeCell ref="A24:G24"/>
    <mergeCell ref="A30:G30"/>
    <mergeCell ref="A35:G35"/>
    <mergeCell ref="A41:G41"/>
    <mergeCell ref="A48:F48"/>
    <mergeCell ref="A49:F49"/>
    <mergeCell ref="A1:G1"/>
    <mergeCell ref="A2:G2"/>
    <mergeCell ref="A3:G3"/>
    <mergeCell ref="A12:G12"/>
    <mergeCell ref="A16:G16"/>
    <mergeCell ref="A20:G20"/>
  </mergeCells>
  <printOptions/>
  <pageMargins left="0.5506944444444445" right="0.5506944444444445" top="0.5111111111111111" bottom="0.4326388888888889" header="0.5111111111111111" footer="0.5111111111111111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1" sqref="G11"/>
    </sheetView>
  </sheetViews>
  <sheetFormatPr defaultColWidth="9.00390625" defaultRowHeight="27.75" customHeight="1"/>
  <cols>
    <col min="1" max="1" width="5.75390625" style="1" customWidth="1"/>
    <col min="2" max="2" width="19.875" style="1" customWidth="1"/>
    <col min="3" max="3" width="14.00390625" style="1" customWidth="1"/>
    <col min="4" max="4" width="7.875" style="1" customWidth="1"/>
    <col min="5" max="6" width="9.00390625" style="1" customWidth="1"/>
    <col min="7" max="7" width="10.875" style="1" customWidth="1"/>
    <col min="8" max="8" width="13.625" style="1" customWidth="1"/>
    <col min="9" max="9" width="22.125" style="1" customWidth="1"/>
    <col min="10" max="16384" width="9.00390625" style="3" customWidth="1"/>
  </cols>
  <sheetData>
    <row r="1" spans="1:9" ht="27.75" customHeight="1">
      <c r="A1" s="91" t="s">
        <v>107</v>
      </c>
      <c r="B1" s="92"/>
      <c r="C1" s="92"/>
      <c r="D1" s="92"/>
      <c r="E1" s="92"/>
      <c r="F1" s="92"/>
      <c r="G1" s="92"/>
      <c r="H1" s="92"/>
      <c r="I1" s="93"/>
    </row>
    <row r="2" spans="1:9" ht="27.75" customHeight="1">
      <c r="A2" s="94" t="s">
        <v>108</v>
      </c>
      <c r="B2" s="94"/>
      <c r="C2" s="94"/>
      <c r="D2" s="94"/>
      <c r="E2" s="94"/>
      <c r="F2" s="94"/>
      <c r="G2" s="4"/>
      <c r="H2" s="4"/>
      <c r="I2" s="36"/>
    </row>
    <row r="3" spans="1:9" ht="27.75" customHeight="1">
      <c r="A3" s="94" t="s">
        <v>109</v>
      </c>
      <c r="B3" s="94"/>
      <c r="C3" s="94"/>
      <c r="D3" s="94"/>
      <c r="E3" s="94"/>
      <c r="F3" s="94"/>
      <c r="G3" s="4"/>
      <c r="H3" s="4"/>
      <c r="I3" s="36"/>
    </row>
    <row r="4" spans="1:9" ht="27.75" customHeight="1">
      <c r="A4" s="95" t="s">
        <v>110</v>
      </c>
      <c r="B4" s="95"/>
      <c r="C4" s="95"/>
      <c r="D4" s="95"/>
      <c r="E4" s="95"/>
      <c r="F4" s="95"/>
      <c r="G4" s="95"/>
      <c r="H4" s="95"/>
      <c r="I4" s="36"/>
    </row>
    <row r="5" spans="1:9" ht="27.75" customHeight="1">
      <c r="A5" s="5" t="s">
        <v>20</v>
      </c>
      <c r="B5" s="5" t="s">
        <v>111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112</v>
      </c>
      <c r="H5" s="7" t="s">
        <v>113</v>
      </c>
      <c r="I5" s="5" t="s">
        <v>26</v>
      </c>
    </row>
    <row r="6" spans="1:9" ht="27.75" customHeight="1">
      <c r="A6" s="20">
        <v>1</v>
      </c>
      <c r="B6" s="9" t="s">
        <v>114</v>
      </c>
      <c r="C6" s="52" t="s">
        <v>115</v>
      </c>
      <c r="D6" s="8">
        <v>1</v>
      </c>
      <c r="E6" s="8" t="s">
        <v>116</v>
      </c>
      <c r="F6" s="9" t="s">
        <v>117</v>
      </c>
      <c r="G6" s="18">
        <v>850</v>
      </c>
      <c r="H6" s="23">
        <f aca="true" t="shared" si="0" ref="H6:H18">D6*G6</f>
        <v>850</v>
      </c>
      <c r="I6" s="9" t="s">
        <v>118</v>
      </c>
    </row>
    <row r="7" spans="1:9" ht="27.75" customHeight="1">
      <c r="A7" s="20">
        <v>3</v>
      </c>
      <c r="B7" s="9" t="s">
        <v>119</v>
      </c>
      <c r="C7" s="52" t="s">
        <v>120</v>
      </c>
      <c r="D7" s="8">
        <v>4</v>
      </c>
      <c r="E7" s="8" t="s">
        <v>77</v>
      </c>
      <c r="F7" s="9" t="s">
        <v>121</v>
      </c>
      <c r="G7" s="18">
        <v>28</v>
      </c>
      <c r="H7" s="23">
        <f t="shared" si="0"/>
        <v>112</v>
      </c>
      <c r="I7" s="9" t="s">
        <v>122</v>
      </c>
    </row>
    <row r="8" spans="1:9" ht="27.75" customHeight="1">
      <c r="A8" s="20">
        <v>4</v>
      </c>
      <c r="B8" s="9" t="s">
        <v>123</v>
      </c>
      <c r="C8" s="52" t="s">
        <v>124</v>
      </c>
      <c r="D8" s="8">
        <v>1</v>
      </c>
      <c r="E8" s="8" t="s">
        <v>125</v>
      </c>
      <c r="F8" s="9" t="s">
        <v>126</v>
      </c>
      <c r="G8" s="18">
        <v>370.6</v>
      </c>
      <c r="H8" s="23">
        <f t="shared" si="0"/>
        <v>370.6</v>
      </c>
      <c r="I8" s="9" t="s">
        <v>127</v>
      </c>
    </row>
    <row r="9" spans="1:9" ht="27.75" customHeight="1">
      <c r="A9" s="20">
        <v>6</v>
      </c>
      <c r="B9" s="9" t="s">
        <v>123</v>
      </c>
      <c r="C9" s="52" t="s">
        <v>128</v>
      </c>
      <c r="D9" s="8">
        <v>1</v>
      </c>
      <c r="E9" s="8" t="s">
        <v>125</v>
      </c>
      <c r="F9" s="9" t="s">
        <v>126</v>
      </c>
      <c r="G9" s="18">
        <v>460</v>
      </c>
      <c r="H9" s="23">
        <f t="shared" si="0"/>
        <v>460</v>
      </c>
      <c r="I9" s="9" t="s">
        <v>129</v>
      </c>
    </row>
    <row r="10" spans="1:9" ht="27.75" customHeight="1">
      <c r="A10" s="20">
        <v>7</v>
      </c>
      <c r="B10" s="9" t="s">
        <v>130</v>
      </c>
      <c r="C10" s="52" t="s">
        <v>131</v>
      </c>
      <c r="D10" s="8">
        <v>50</v>
      </c>
      <c r="E10" s="8" t="s">
        <v>132</v>
      </c>
      <c r="F10" s="9" t="s">
        <v>133</v>
      </c>
      <c r="G10" s="18">
        <v>5</v>
      </c>
      <c r="H10" s="23">
        <f t="shared" si="0"/>
        <v>250</v>
      </c>
      <c r="I10" s="9" t="s">
        <v>134</v>
      </c>
    </row>
    <row r="11" spans="1:9" ht="27.75" customHeight="1">
      <c r="A11" s="15"/>
      <c r="B11" s="16"/>
      <c r="C11" s="15"/>
      <c r="D11" s="17"/>
      <c r="E11" s="17"/>
      <c r="F11" s="15"/>
      <c r="G11" s="18" t="s">
        <v>45</v>
      </c>
      <c r="H11" s="18">
        <f>SUM(H6:H10)</f>
        <v>2042.6</v>
      </c>
      <c r="I11" s="37"/>
    </row>
    <row r="12" spans="1:9" ht="27.75" customHeight="1">
      <c r="A12" s="94" t="s">
        <v>135</v>
      </c>
      <c r="B12" s="94"/>
      <c r="C12" s="94"/>
      <c r="D12" s="94"/>
      <c r="E12" s="94"/>
      <c r="F12" s="94"/>
      <c r="G12" s="94"/>
      <c r="H12" s="4"/>
      <c r="I12" s="36"/>
    </row>
    <row r="13" spans="1:9" ht="27.75" customHeight="1">
      <c r="A13" s="20">
        <v>1</v>
      </c>
      <c r="B13" s="9" t="s">
        <v>136</v>
      </c>
      <c r="C13" s="52" t="s">
        <v>137</v>
      </c>
      <c r="D13" s="8">
        <v>4</v>
      </c>
      <c r="E13" s="8" t="s">
        <v>77</v>
      </c>
      <c r="F13" s="9" t="s">
        <v>138</v>
      </c>
      <c r="G13" s="18">
        <v>210</v>
      </c>
      <c r="H13" s="23">
        <f t="shared" si="0"/>
        <v>840</v>
      </c>
      <c r="I13" s="9" t="s">
        <v>139</v>
      </c>
    </row>
    <row r="14" spans="1:9" ht="27.75" customHeight="1">
      <c r="A14" s="20">
        <v>2</v>
      </c>
      <c r="B14" s="9" t="s">
        <v>140</v>
      </c>
      <c r="C14" s="52" t="s">
        <v>141</v>
      </c>
      <c r="D14" s="8">
        <v>12</v>
      </c>
      <c r="E14" s="8" t="s">
        <v>142</v>
      </c>
      <c r="F14" s="9" t="s">
        <v>143</v>
      </c>
      <c r="G14" s="18">
        <v>8</v>
      </c>
      <c r="H14" s="23">
        <f t="shared" si="0"/>
        <v>96</v>
      </c>
      <c r="I14" s="9" t="s">
        <v>141</v>
      </c>
    </row>
    <row r="15" spans="1:9" ht="27.75" customHeight="1">
      <c r="A15" s="20">
        <v>3</v>
      </c>
      <c r="B15" s="9" t="s">
        <v>144</v>
      </c>
      <c r="C15" s="52" t="s">
        <v>145</v>
      </c>
      <c r="D15" s="8">
        <v>1</v>
      </c>
      <c r="E15" s="8" t="s">
        <v>146</v>
      </c>
      <c r="F15" s="52" t="s">
        <v>145</v>
      </c>
      <c r="G15" s="18">
        <v>28.2</v>
      </c>
      <c r="H15" s="23">
        <f t="shared" si="0"/>
        <v>28.2</v>
      </c>
      <c r="I15" s="9" t="s">
        <v>147</v>
      </c>
    </row>
    <row r="16" spans="1:9" ht="27.75" customHeight="1">
      <c r="A16" s="20">
        <v>2</v>
      </c>
      <c r="B16" s="9" t="s">
        <v>123</v>
      </c>
      <c r="C16" s="52" t="s">
        <v>124</v>
      </c>
      <c r="D16" s="53">
        <v>1</v>
      </c>
      <c r="E16" s="8" t="s">
        <v>125</v>
      </c>
      <c r="F16" s="9" t="s">
        <v>126</v>
      </c>
      <c r="G16" s="18">
        <v>245.04</v>
      </c>
      <c r="H16" s="23">
        <f t="shared" si="0"/>
        <v>245.04</v>
      </c>
      <c r="I16" s="9" t="s">
        <v>127</v>
      </c>
    </row>
    <row r="17" spans="1:9" ht="27.75" customHeight="1">
      <c r="A17" s="20">
        <v>3</v>
      </c>
      <c r="B17" s="9" t="s">
        <v>123</v>
      </c>
      <c r="C17" s="52" t="s">
        <v>148</v>
      </c>
      <c r="D17" s="53">
        <v>1</v>
      </c>
      <c r="E17" s="8" t="s">
        <v>125</v>
      </c>
      <c r="F17" s="9" t="s">
        <v>126</v>
      </c>
      <c r="G17" s="18">
        <v>370.6</v>
      </c>
      <c r="H17" s="23">
        <f t="shared" si="0"/>
        <v>370.6</v>
      </c>
      <c r="I17" s="9" t="s">
        <v>149</v>
      </c>
    </row>
    <row r="18" spans="1:9" ht="27.75" customHeight="1">
      <c r="A18" s="20">
        <v>8</v>
      </c>
      <c r="B18" s="9" t="s">
        <v>130</v>
      </c>
      <c r="C18" s="52" t="s">
        <v>131</v>
      </c>
      <c r="D18" s="8">
        <v>50</v>
      </c>
      <c r="E18" s="8" t="s">
        <v>132</v>
      </c>
      <c r="F18" s="9" t="s">
        <v>133</v>
      </c>
      <c r="G18" s="18">
        <v>5</v>
      </c>
      <c r="H18" s="23">
        <f t="shared" si="0"/>
        <v>250</v>
      </c>
      <c r="I18" s="9" t="s">
        <v>134</v>
      </c>
    </row>
    <row r="19" spans="1:9" ht="27.75" customHeight="1">
      <c r="A19" s="15"/>
      <c r="B19" s="16"/>
      <c r="C19" s="15"/>
      <c r="D19" s="17"/>
      <c r="E19" s="17"/>
      <c r="F19" s="15"/>
      <c r="G19" s="18" t="s">
        <v>45</v>
      </c>
      <c r="H19" s="18">
        <f>SUM(H13:H18)</f>
        <v>1829.8400000000001</v>
      </c>
      <c r="I19" s="37"/>
    </row>
    <row r="20" spans="1:9" ht="27.75" customHeight="1">
      <c r="A20" s="96" t="s">
        <v>150</v>
      </c>
      <c r="B20" s="96"/>
      <c r="C20" s="96"/>
      <c r="D20" s="96"/>
      <c r="E20" s="96"/>
      <c r="F20" s="96"/>
      <c r="G20" s="96"/>
      <c r="H20" s="54">
        <f>H11+H19</f>
        <v>3872.44</v>
      </c>
      <c r="I20" s="55"/>
    </row>
    <row r="21" spans="1:9" ht="27.75" customHeight="1">
      <c r="A21" s="97" t="s">
        <v>151</v>
      </c>
      <c r="B21" s="97"/>
      <c r="C21" s="97"/>
      <c r="D21" s="97"/>
      <c r="E21" s="97"/>
      <c r="F21" s="97"/>
      <c r="G21" s="97"/>
      <c r="H21" s="30">
        <f>H20</f>
        <v>3872.44</v>
      </c>
      <c r="I21" s="38"/>
    </row>
    <row r="22" spans="1:9" ht="27.75" customHeight="1">
      <c r="A22" s="98" t="s">
        <v>152</v>
      </c>
      <c r="B22" s="98"/>
      <c r="C22" s="98"/>
      <c r="D22" s="98"/>
      <c r="E22" s="98"/>
      <c r="F22" s="98"/>
      <c r="G22" s="98"/>
      <c r="H22" s="31">
        <f>H21*0.15</f>
        <v>580.866</v>
      </c>
      <c r="I22" s="9"/>
    </row>
    <row r="23" spans="1:9" ht="27.75" customHeight="1">
      <c r="A23" s="98" t="s">
        <v>153</v>
      </c>
      <c r="B23" s="98"/>
      <c r="C23" s="98"/>
      <c r="D23" s="98"/>
      <c r="E23" s="98"/>
      <c r="F23" s="98"/>
      <c r="G23" s="98"/>
      <c r="H23" s="32">
        <f>(H21+H22)*0.06</f>
        <v>267.19836000000004</v>
      </c>
      <c r="I23" s="9"/>
    </row>
    <row r="24" spans="1:9" ht="27.75" customHeight="1">
      <c r="A24" s="98" t="s">
        <v>100</v>
      </c>
      <c r="B24" s="98"/>
      <c r="C24" s="98"/>
      <c r="D24" s="98"/>
      <c r="E24" s="98"/>
      <c r="F24" s="98"/>
      <c r="G24" s="98"/>
      <c r="H24" s="33">
        <f>SUM(H21:H23)</f>
        <v>4720.504360000001</v>
      </c>
      <c r="I24" s="9"/>
    </row>
    <row r="25" spans="1:9" ht="34.5" customHeight="1">
      <c r="A25" s="79" t="s">
        <v>11</v>
      </c>
      <c r="B25" s="79"/>
      <c r="C25" s="79"/>
      <c r="D25" s="79"/>
      <c r="E25" s="79"/>
      <c r="F25" s="35"/>
      <c r="G25" s="3"/>
      <c r="H25" s="3"/>
      <c r="I25" s="3"/>
    </row>
    <row r="26" spans="1:9" ht="34.5" customHeight="1">
      <c r="A26" s="80" t="s">
        <v>12</v>
      </c>
      <c r="B26" s="80"/>
      <c r="C26" s="80"/>
      <c r="D26" s="80"/>
      <c r="E26" s="80"/>
      <c r="F26" s="80"/>
      <c r="G26" s="80"/>
      <c r="H26" s="80"/>
      <c r="I26" s="80"/>
    </row>
    <row r="27" spans="1:9" ht="34.5" customHeight="1">
      <c r="A27" s="80" t="s">
        <v>13</v>
      </c>
      <c r="B27" s="80"/>
      <c r="C27" s="80"/>
      <c r="D27" s="80"/>
      <c r="E27" s="80"/>
      <c r="F27" s="80"/>
      <c r="G27" s="80"/>
      <c r="H27" s="80"/>
      <c r="I27" s="80"/>
    </row>
    <row r="28" spans="1:9" ht="34.5" customHeight="1">
      <c r="A28" s="80" t="s">
        <v>14</v>
      </c>
      <c r="B28" s="80"/>
      <c r="C28" s="80"/>
      <c r="D28" s="80"/>
      <c r="E28" s="80"/>
      <c r="F28" s="80"/>
      <c r="G28" s="80"/>
      <c r="H28" s="80"/>
      <c r="I28" s="80"/>
    </row>
    <row r="29" spans="1:9" ht="34.5" customHeight="1">
      <c r="A29" s="80" t="s">
        <v>15</v>
      </c>
      <c r="B29" s="80"/>
      <c r="C29" s="80"/>
      <c r="D29" s="80"/>
      <c r="E29" s="80"/>
      <c r="F29" s="80"/>
      <c r="G29" s="80"/>
      <c r="H29" s="80"/>
      <c r="I29" s="80"/>
    </row>
    <row r="30" spans="1:9" ht="34.5" customHeight="1">
      <c r="A30" s="80" t="s">
        <v>16</v>
      </c>
      <c r="B30" s="80"/>
      <c r="C30" s="80"/>
      <c r="D30" s="80"/>
      <c r="E30" s="80"/>
      <c r="F30" s="80"/>
      <c r="G30" s="80"/>
      <c r="H30" s="80"/>
      <c r="I30" s="80"/>
    </row>
  </sheetData>
  <sheetProtection/>
  <mergeCells count="16">
    <mergeCell ref="A27:I27"/>
    <mergeCell ref="A28:I28"/>
    <mergeCell ref="A29:I29"/>
    <mergeCell ref="A30:I30"/>
    <mergeCell ref="A21:G21"/>
    <mergeCell ref="A22:G22"/>
    <mergeCell ref="A23:G23"/>
    <mergeCell ref="A24:G24"/>
    <mergeCell ref="A25:E25"/>
    <mergeCell ref="A26:I26"/>
    <mergeCell ref="A1:I1"/>
    <mergeCell ref="A2:F2"/>
    <mergeCell ref="A3:F3"/>
    <mergeCell ref="A4:H4"/>
    <mergeCell ref="A12:G12"/>
    <mergeCell ref="A20:G20"/>
  </mergeCells>
  <printOptions/>
  <pageMargins left="0.7479166666666667" right="0.5506944444444445" top="0.5902777777777778" bottom="0.5902777777777778" header="0.5111111111111111" footer="0.5111111111111111"/>
  <pageSetup horizontalDpi="1200" verticalDpi="12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1">
      <selection activeCell="F4" sqref="F4"/>
    </sheetView>
  </sheetViews>
  <sheetFormatPr defaultColWidth="9.00390625" defaultRowHeight="27.75" customHeight="1"/>
  <cols>
    <col min="1" max="1" width="5.625" style="40" customWidth="1"/>
    <col min="2" max="2" width="17.875" style="40" customWidth="1"/>
    <col min="3" max="3" width="13.50390625" style="40" customWidth="1"/>
    <col min="4" max="4" width="6.375" style="40" customWidth="1"/>
    <col min="5" max="5" width="7.50390625" style="40" customWidth="1"/>
    <col min="6" max="6" width="12.625" style="40" customWidth="1"/>
    <col min="7" max="7" width="13.50390625" style="40" customWidth="1"/>
    <col min="8" max="8" width="15.375" style="40" customWidth="1"/>
    <col min="9" max="9" width="19.75390625" style="3" customWidth="1"/>
  </cols>
  <sheetData>
    <row r="1" spans="1:9" ht="27.75" customHeight="1">
      <c r="A1" s="99" t="s">
        <v>154</v>
      </c>
      <c r="B1" s="99"/>
      <c r="C1" s="99"/>
      <c r="D1" s="99"/>
      <c r="E1" s="99"/>
      <c r="F1" s="99"/>
      <c r="G1" s="99"/>
      <c r="H1" s="99"/>
      <c r="I1" s="99"/>
    </row>
    <row r="2" spans="1:9" s="3" customFormat="1" ht="27.75" customHeight="1">
      <c r="A2" s="100" t="s">
        <v>155</v>
      </c>
      <c r="B2" s="100"/>
      <c r="C2" s="100"/>
      <c r="D2" s="100"/>
      <c r="E2" s="100"/>
      <c r="F2" s="100"/>
      <c r="G2" s="100"/>
      <c r="H2" s="100"/>
      <c r="I2" s="11"/>
    </row>
    <row r="3" spans="1:9" s="39" customFormat="1" ht="27.75" customHeight="1">
      <c r="A3" s="41" t="s">
        <v>20</v>
      </c>
      <c r="B3" s="41" t="s">
        <v>156</v>
      </c>
      <c r="C3" s="41" t="s">
        <v>157</v>
      </c>
      <c r="D3" s="41" t="s">
        <v>23</v>
      </c>
      <c r="E3" s="41" t="s">
        <v>24</v>
      </c>
      <c r="F3" s="41" t="s">
        <v>25</v>
      </c>
      <c r="G3" s="41" t="s">
        <v>158</v>
      </c>
      <c r="H3" s="41" t="s">
        <v>159</v>
      </c>
      <c r="I3" s="50" t="s">
        <v>26</v>
      </c>
    </row>
    <row r="4" spans="1:9" s="3" customFormat="1" ht="27.75" customHeight="1">
      <c r="A4" s="11">
        <v>1</v>
      </c>
      <c r="B4" s="11" t="s">
        <v>160</v>
      </c>
      <c r="C4" s="11" t="s">
        <v>161</v>
      </c>
      <c r="D4" s="11">
        <v>10</v>
      </c>
      <c r="E4" s="11" t="s">
        <v>162</v>
      </c>
      <c r="F4" s="11" t="s">
        <v>30</v>
      </c>
      <c r="G4" s="42">
        <v>85</v>
      </c>
      <c r="H4" s="42">
        <f>G4*D4</f>
        <v>850</v>
      </c>
      <c r="I4" s="11" t="s">
        <v>160</v>
      </c>
    </row>
    <row r="5" spans="1:9" s="3" customFormat="1" ht="27.75" customHeight="1">
      <c r="A5" s="11">
        <v>2</v>
      </c>
      <c r="B5" s="11" t="s">
        <v>163</v>
      </c>
      <c r="C5" s="11" t="s">
        <v>164</v>
      </c>
      <c r="D5" s="11">
        <v>20</v>
      </c>
      <c r="E5" s="11" t="s">
        <v>77</v>
      </c>
      <c r="F5" s="11" t="s">
        <v>30</v>
      </c>
      <c r="G5" s="42">
        <v>10</v>
      </c>
      <c r="H5" s="42">
        <f aca="true" t="shared" si="0" ref="H5:H11">G5*D5</f>
        <v>200</v>
      </c>
      <c r="I5" s="11" t="s">
        <v>163</v>
      </c>
    </row>
    <row r="6" spans="1:9" s="3" customFormat="1" ht="27.75" customHeight="1">
      <c r="A6" s="11">
        <v>3</v>
      </c>
      <c r="B6" s="11" t="s">
        <v>165</v>
      </c>
      <c r="C6" s="11" t="s">
        <v>166</v>
      </c>
      <c r="D6" s="11">
        <v>1</v>
      </c>
      <c r="E6" s="11" t="s">
        <v>77</v>
      </c>
      <c r="F6" s="11" t="s">
        <v>30</v>
      </c>
      <c r="G6" s="42">
        <v>180</v>
      </c>
      <c r="H6" s="42">
        <f t="shared" si="0"/>
        <v>180</v>
      </c>
      <c r="I6" s="11" t="s">
        <v>165</v>
      </c>
    </row>
    <row r="7" spans="1:9" s="3" customFormat="1" ht="27.75" customHeight="1">
      <c r="A7" s="11">
        <v>4</v>
      </c>
      <c r="B7" s="11" t="s">
        <v>167</v>
      </c>
      <c r="C7" s="11" t="s">
        <v>168</v>
      </c>
      <c r="D7" s="11">
        <v>10</v>
      </c>
      <c r="E7" s="11" t="s">
        <v>162</v>
      </c>
      <c r="F7" s="11" t="s">
        <v>30</v>
      </c>
      <c r="G7" s="42">
        <v>35</v>
      </c>
      <c r="H7" s="42">
        <f t="shared" si="0"/>
        <v>350</v>
      </c>
      <c r="I7" s="11" t="s">
        <v>167</v>
      </c>
    </row>
    <row r="8" spans="1:9" s="3" customFormat="1" ht="27.75" customHeight="1">
      <c r="A8" s="11">
        <v>5</v>
      </c>
      <c r="B8" s="11" t="s">
        <v>169</v>
      </c>
      <c r="C8" s="11" t="s">
        <v>170</v>
      </c>
      <c r="D8" s="11">
        <v>40</v>
      </c>
      <c r="E8" s="11" t="s">
        <v>146</v>
      </c>
      <c r="F8" s="11" t="s">
        <v>30</v>
      </c>
      <c r="G8" s="42">
        <v>8</v>
      </c>
      <c r="H8" s="42">
        <f t="shared" si="0"/>
        <v>320</v>
      </c>
      <c r="I8" s="11" t="s">
        <v>169</v>
      </c>
    </row>
    <row r="9" spans="1:9" s="3" customFormat="1" ht="27.75" customHeight="1">
      <c r="A9" s="11">
        <v>6</v>
      </c>
      <c r="B9" s="11" t="s">
        <v>171</v>
      </c>
      <c r="C9" s="11" t="s">
        <v>172</v>
      </c>
      <c r="D9" s="11">
        <v>20</v>
      </c>
      <c r="E9" s="11" t="s">
        <v>146</v>
      </c>
      <c r="F9" s="11" t="s">
        <v>30</v>
      </c>
      <c r="G9" s="42">
        <v>5</v>
      </c>
      <c r="H9" s="42">
        <f t="shared" si="0"/>
        <v>100</v>
      </c>
      <c r="I9" s="11" t="s">
        <v>171</v>
      </c>
    </row>
    <row r="10" spans="1:9" s="3" customFormat="1" ht="27.75" customHeight="1">
      <c r="A10" s="11">
        <v>7</v>
      </c>
      <c r="B10" s="11" t="s">
        <v>173</v>
      </c>
      <c r="C10" s="11" t="s">
        <v>172</v>
      </c>
      <c r="D10" s="11">
        <v>40</v>
      </c>
      <c r="E10" s="11" t="s">
        <v>146</v>
      </c>
      <c r="F10" s="11" t="s">
        <v>30</v>
      </c>
      <c r="G10" s="42">
        <v>3</v>
      </c>
      <c r="H10" s="42">
        <f t="shared" si="0"/>
        <v>120</v>
      </c>
      <c r="I10" s="11" t="s">
        <v>173</v>
      </c>
    </row>
    <row r="11" spans="1:9" s="3" customFormat="1" ht="27.75" customHeight="1">
      <c r="A11" s="11">
        <v>8</v>
      </c>
      <c r="B11" s="11" t="s">
        <v>174</v>
      </c>
      <c r="C11" s="11" t="s">
        <v>43</v>
      </c>
      <c r="D11" s="11">
        <v>1</v>
      </c>
      <c r="E11" s="11" t="s">
        <v>175</v>
      </c>
      <c r="F11" s="11" t="s">
        <v>30</v>
      </c>
      <c r="G11" s="42">
        <v>200</v>
      </c>
      <c r="H11" s="42">
        <f t="shared" si="0"/>
        <v>200</v>
      </c>
      <c r="I11" s="11" t="s">
        <v>174</v>
      </c>
    </row>
    <row r="12" spans="1:9" s="3" customFormat="1" ht="27.75" customHeight="1">
      <c r="A12" s="11"/>
      <c r="B12" s="101" t="s">
        <v>45</v>
      </c>
      <c r="C12" s="101"/>
      <c r="D12" s="101"/>
      <c r="E12" s="101"/>
      <c r="F12" s="101"/>
      <c r="G12" s="101"/>
      <c r="H12" s="42">
        <f>SUM(H4:H11)</f>
        <v>2320</v>
      </c>
      <c r="I12" s="51"/>
    </row>
    <row r="13" spans="1:9" s="3" customFormat="1" ht="27.75" customHeight="1">
      <c r="A13" s="100" t="s">
        <v>176</v>
      </c>
      <c r="B13" s="100"/>
      <c r="C13" s="100"/>
      <c r="D13" s="100"/>
      <c r="E13" s="100"/>
      <c r="F13" s="100"/>
      <c r="G13" s="100"/>
      <c r="H13" s="42"/>
      <c r="I13" s="51"/>
    </row>
    <row r="14" spans="1:9" s="39" customFormat="1" ht="27.75" customHeight="1">
      <c r="A14" s="41" t="s">
        <v>20</v>
      </c>
      <c r="B14" s="41" t="s">
        <v>156</v>
      </c>
      <c r="C14" s="41" t="s">
        <v>157</v>
      </c>
      <c r="D14" s="41" t="s">
        <v>23</v>
      </c>
      <c r="E14" s="41" t="s">
        <v>24</v>
      </c>
      <c r="F14" s="41" t="s">
        <v>25</v>
      </c>
      <c r="G14" s="41" t="s">
        <v>158</v>
      </c>
      <c r="H14" s="41" t="s">
        <v>159</v>
      </c>
      <c r="I14" s="50" t="s">
        <v>26</v>
      </c>
    </row>
    <row r="15" spans="1:9" s="3" customFormat="1" ht="27.75" customHeight="1">
      <c r="A15" s="11">
        <v>1</v>
      </c>
      <c r="B15" s="11" t="s">
        <v>177</v>
      </c>
      <c r="C15" s="11" t="s">
        <v>178</v>
      </c>
      <c r="D15" s="11">
        <v>10</v>
      </c>
      <c r="E15" s="11" t="s">
        <v>162</v>
      </c>
      <c r="F15" s="11" t="s">
        <v>30</v>
      </c>
      <c r="G15" s="42">
        <v>18</v>
      </c>
      <c r="H15" s="42">
        <f>G15*D15</f>
        <v>180</v>
      </c>
      <c r="I15" s="11" t="s">
        <v>177</v>
      </c>
    </row>
    <row r="16" spans="1:9" s="3" customFormat="1" ht="27.75" customHeight="1">
      <c r="A16" s="11">
        <v>2</v>
      </c>
      <c r="B16" s="11" t="s">
        <v>179</v>
      </c>
      <c r="C16" s="11" t="s">
        <v>43</v>
      </c>
      <c r="D16" s="11">
        <v>10</v>
      </c>
      <c r="E16" s="11" t="s">
        <v>162</v>
      </c>
      <c r="F16" s="11" t="s">
        <v>30</v>
      </c>
      <c r="G16" s="42">
        <v>3.8</v>
      </c>
      <c r="H16" s="42">
        <f>G16*D16</f>
        <v>38</v>
      </c>
      <c r="I16" s="11" t="s">
        <v>179</v>
      </c>
    </row>
    <row r="17" spans="1:9" s="3" customFormat="1" ht="27.75" customHeight="1">
      <c r="A17" s="11"/>
      <c r="B17" s="101" t="s">
        <v>45</v>
      </c>
      <c r="C17" s="101"/>
      <c r="D17" s="101"/>
      <c r="E17" s="101"/>
      <c r="F17" s="101"/>
      <c r="G17" s="101"/>
      <c r="H17" s="42">
        <f>SUM(H15:H16)</f>
        <v>218</v>
      </c>
      <c r="I17" s="51"/>
    </row>
    <row r="18" spans="1:9" s="3" customFormat="1" ht="27.75" customHeight="1">
      <c r="A18" s="100" t="s">
        <v>180</v>
      </c>
      <c r="B18" s="100"/>
      <c r="C18" s="100"/>
      <c r="D18" s="100"/>
      <c r="E18" s="100"/>
      <c r="F18" s="100"/>
      <c r="G18" s="100"/>
      <c r="H18" s="42"/>
      <c r="I18" s="51"/>
    </row>
    <row r="19" spans="1:9" s="39" customFormat="1" ht="27.75" customHeight="1">
      <c r="A19" s="41" t="s">
        <v>20</v>
      </c>
      <c r="B19" s="41" t="s">
        <v>156</v>
      </c>
      <c r="C19" s="41" t="s">
        <v>157</v>
      </c>
      <c r="D19" s="41" t="s">
        <v>23</v>
      </c>
      <c r="E19" s="41" t="s">
        <v>24</v>
      </c>
      <c r="F19" s="41" t="s">
        <v>25</v>
      </c>
      <c r="G19" s="41" t="s">
        <v>158</v>
      </c>
      <c r="H19" s="41" t="s">
        <v>159</v>
      </c>
      <c r="I19" s="50" t="s">
        <v>26</v>
      </c>
    </row>
    <row r="20" spans="1:9" s="3" customFormat="1" ht="27.75" customHeight="1">
      <c r="A20" s="11">
        <v>1</v>
      </c>
      <c r="B20" s="11" t="s">
        <v>163</v>
      </c>
      <c r="C20" s="11" t="s">
        <v>164</v>
      </c>
      <c r="D20" s="11">
        <v>4</v>
      </c>
      <c r="E20" s="11" t="s">
        <v>77</v>
      </c>
      <c r="F20" s="11" t="s">
        <v>30</v>
      </c>
      <c r="G20" s="42">
        <v>10</v>
      </c>
      <c r="H20" s="43">
        <f>G20*D20</f>
        <v>40</v>
      </c>
      <c r="I20" s="11" t="s">
        <v>163</v>
      </c>
    </row>
    <row r="21" spans="1:9" s="39" customFormat="1" ht="27.75" customHeight="1">
      <c r="A21" s="11">
        <v>2</v>
      </c>
      <c r="B21" s="11" t="s">
        <v>181</v>
      </c>
      <c r="C21" s="11" t="s">
        <v>43</v>
      </c>
      <c r="D21" s="11">
        <v>4</v>
      </c>
      <c r="E21" s="41" t="s">
        <v>146</v>
      </c>
      <c r="F21" s="11" t="s">
        <v>30</v>
      </c>
      <c r="G21" s="42">
        <v>5</v>
      </c>
      <c r="H21" s="43">
        <f>G21*D21</f>
        <v>20</v>
      </c>
      <c r="I21" s="11" t="s">
        <v>181</v>
      </c>
    </row>
    <row r="22" spans="1:9" s="3" customFormat="1" ht="27.75" customHeight="1">
      <c r="A22" s="11">
        <v>3</v>
      </c>
      <c r="B22" s="11" t="s">
        <v>182</v>
      </c>
      <c r="C22" s="11" t="s">
        <v>43</v>
      </c>
      <c r="D22" s="11">
        <v>1</v>
      </c>
      <c r="E22" s="11" t="s">
        <v>183</v>
      </c>
      <c r="F22" s="11" t="s">
        <v>30</v>
      </c>
      <c r="G22" s="11">
        <v>380</v>
      </c>
      <c r="H22" s="43">
        <f>G22*D22</f>
        <v>380</v>
      </c>
      <c r="I22" s="11" t="s">
        <v>182</v>
      </c>
    </row>
    <row r="23" spans="1:9" s="39" customFormat="1" ht="27.75" customHeight="1">
      <c r="A23" s="11">
        <v>4</v>
      </c>
      <c r="B23" s="11" t="s">
        <v>184</v>
      </c>
      <c r="C23" s="11" t="s">
        <v>43</v>
      </c>
      <c r="D23" s="11">
        <v>1</v>
      </c>
      <c r="E23" s="11" t="s">
        <v>92</v>
      </c>
      <c r="F23" s="11" t="s">
        <v>30</v>
      </c>
      <c r="G23" s="11">
        <v>200</v>
      </c>
      <c r="H23" s="43">
        <f>G23*D23</f>
        <v>200</v>
      </c>
      <c r="I23" s="11" t="s">
        <v>184</v>
      </c>
    </row>
    <row r="24" spans="1:9" s="3" customFormat="1" ht="27.75" customHeight="1">
      <c r="A24" s="11"/>
      <c r="B24" s="101" t="s">
        <v>45</v>
      </c>
      <c r="C24" s="101"/>
      <c r="D24" s="101"/>
      <c r="E24" s="101"/>
      <c r="F24" s="101"/>
      <c r="G24" s="101"/>
      <c r="H24" s="42">
        <f>SUM(H20:H23)</f>
        <v>640</v>
      </c>
      <c r="I24" s="51"/>
    </row>
    <row r="25" spans="1:9" s="3" customFormat="1" ht="27.75" customHeight="1">
      <c r="A25" s="11"/>
      <c r="B25" s="11"/>
      <c r="C25" s="11"/>
      <c r="D25" s="11"/>
      <c r="E25" s="11"/>
      <c r="F25" s="11"/>
      <c r="G25" s="11"/>
      <c r="H25" s="42"/>
      <c r="I25" s="51"/>
    </row>
    <row r="26" spans="1:9" ht="27.75" customHeight="1">
      <c r="A26" s="85" t="s">
        <v>185</v>
      </c>
      <c r="B26" s="86"/>
      <c r="C26" s="86"/>
      <c r="D26" s="86"/>
      <c r="E26" s="86"/>
      <c r="F26" s="86"/>
      <c r="G26" s="86"/>
      <c r="H26" s="44">
        <f>H12+H17+H24</f>
        <v>3178</v>
      </c>
      <c r="I26" s="51"/>
    </row>
    <row r="27" spans="1:9" ht="27.75" customHeight="1">
      <c r="A27" s="85" t="s">
        <v>186</v>
      </c>
      <c r="B27" s="86"/>
      <c r="C27" s="86"/>
      <c r="D27" s="86"/>
      <c r="E27" s="86"/>
      <c r="F27" s="86"/>
      <c r="G27" s="86"/>
      <c r="H27" s="44">
        <f>H26*0.15</f>
        <v>476.7</v>
      </c>
      <c r="I27" s="51"/>
    </row>
    <row r="28" spans="1:9" ht="27.75" customHeight="1">
      <c r="A28" s="85" t="s">
        <v>187</v>
      </c>
      <c r="B28" s="86"/>
      <c r="C28" s="86"/>
      <c r="D28" s="86"/>
      <c r="E28" s="86"/>
      <c r="F28" s="86"/>
      <c r="G28" s="86"/>
      <c r="H28" s="45">
        <f>(H26+H27)*0.06</f>
        <v>219.28199999999998</v>
      </c>
      <c r="I28" s="51"/>
    </row>
    <row r="29" spans="1:9" ht="27.75" customHeight="1">
      <c r="A29" s="87" t="s">
        <v>188</v>
      </c>
      <c r="B29" s="87"/>
      <c r="C29" s="87"/>
      <c r="D29" s="87"/>
      <c r="E29" s="87"/>
      <c r="F29" s="87"/>
      <c r="G29" s="87"/>
      <c r="H29" s="44">
        <f>H28+H27+H26</f>
        <v>3873.982</v>
      </c>
      <c r="I29" s="51"/>
    </row>
    <row r="30" spans="1:9" ht="27.75" customHeight="1">
      <c r="A30" s="88" t="s">
        <v>101</v>
      </c>
      <c r="B30" s="88"/>
      <c r="C30" s="88"/>
      <c r="D30" s="88"/>
      <c r="E30" s="88"/>
      <c r="F30" s="88"/>
      <c r="G30" s="88"/>
      <c r="H30" s="88"/>
      <c r="I30" s="49"/>
    </row>
    <row r="31" spans="1:9" ht="27.75" customHeight="1">
      <c r="A31" s="46"/>
      <c r="B31" s="46"/>
      <c r="C31" s="46"/>
      <c r="D31" s="47"/>
      <c r="E31" s="47"/>
      <c r="F31" s="89" t="s">
        <v>102</v>
      </c>
      <c r="G31" s="89"/>
      <c r="H31" s="89"/>
      <c r="I31" s="89"/>
    </row>
    <row r="32" spans="1:9" ht="27.75" customHeight="1">
      <c r="A32" s="46"/>
      <c r="B32" s="48"/>
      <c r="C32" s="46"/>
      <c r="D32" s="47"/>
      <c r="E32" s="47"/>
      <c r="F32" s="90" t="s">
        <v>103</v>
      </c>
      <c r="G32" s="90"/>
      <c r="H32" s="90"/>
      <c r="I32" s="90"/>
    </row>
    <row r="33" spans="1:9" ht="27.75" customHeight="1">
      <c r="A33" s="46"/>
      <c r="B33" s="48"/>
      <c r="C33" s="46"/>
      <c r="D33" s="47"/>
      <c r="E33" s="47"/>
      <c r="F33" s="90" t="s">
        <v>104</v>
      </c>
      <c r="G33" s="90"/>
      <c r="H33" s="90"/>
      <c r="I33" s="90"/>
    </row>
    <row r="34" spans="1:9" ht="27.75" customHeight="1">
      <c r="A34" s="46"/>
      <c r="B34" s="48"/>
      <c r="C34" s="46"/>
      <c r="D34" s="102" t="s">
        <v>189</v>
      </c>
      <c r="E34" s="102"/>
      <c r="F34" s="102"/>
      <c r="G34" s="102"/>
      <c r="H34" s="102"/>
      <c r="I34" s="102"/>
    </row>
    <row r="35" spans="1:9" ht="27.75" customHeight="1">
      <c r="A35" s="46"/>
      <c r="B35" s="48"/>
      <c r="C35" s="46"/>
      <c r="D35" s="47"/>
      <c r="E35" s="47"/>
      <c r="F35" s="90" t="s">
        <v>106</v>
      </c>
      <c r="G35" s="90"/>
      <c r="H35" s="90"/>
      <c r="I35" s="90"/>
    </row>
  </sheetData>
  <sheetProtection/>
  <mergeCells count="17">
    <mergeCell ref="F31:I31"/>
    <mergeCell ref="F32:I32"/>
    <mergeCell ref="F33:I33"/>
    <mergeCell ref="D34:I34"/>
    <mergeCell ref="F35:I35"/>
    <mergeCell ref="B24:G24"/>
    <mergeCell ref="A26:G26"/>
    <mergeCell ref="A27:G27"/>
    <mergeCell ref="A28:G28"/>
    <mergeCell ref="A29:G29"/>
    <mergeCell ref="A30:H30"/>
    <mergeCell ref="A1:I1"/>
    <mergeCell ref="A2:H2"/>
    <mergeCell ref="B12:G12"/>
    <mergeCell ref="A13:G13"/>
    <mergeCell ref="B17:G17"/>
    <mergeCell ref="A18:G18"/>
  </mergeCells>
  <printOptions/>
  <pageMargins left="0.7479166666666667" right="0.5506944444444445" top="0.5902777777777778" bottom="0.5902777777777778" header="0.5111111111111111" footer="0.5111111111111111"/>
  <pageSetup horizontalDpi="1200" verticalDpi="12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7" sqref="D7"/>
    </sheetView>
  </sheetViews>
  <sheetFormatPr defaultColWidth="9.00390625" defaultRowHeight="27.75" customHeight="1"/>
  <cols>
    <col min="1" max="1" width="5.75390625" style="1" customWidth="1"/>
    <col min="2" max="2" width="19.375" style="1" customWidth="1"/>
    <col min="3" max="3" width="13.25390625" style="1" customWidth="1"/>
    <col min="4" max="4" width="9.00390625" style="2" customWidth="1"/>
    <col min="5" max="5" width="7.00390625" style="1" customWidth="1"/>
    <col min="6" max="6" width="11.125" style="1" customWidth="1"/>
    <col min="7" max="7" width="10.875" style="1" customWidth="1"/>
    <col min="8" max="8" width="12.50390625" style="1" customWidth="1"/>
    <col min="9" max="9" width="24.375" style="1" customWidth="1"/>
    <col min="10" max="16384" width="9.00390625" style="3" customWidth="1"/>
  </cols>
  <sheetData>
    <row r="1" spans="1:9" ht="27.75" customHeight="1">
      <c r="A1" s="91" t="s">
        <v>190</v>
      </c>
      <c r="B1" s="92"/>
      <c r="C1" s="92"/>
      <c r="D1" s="92"/>
      <c r="E1" s="92"/>
      <c r="F1" s="92"/>
      <c r="G1" s="92"/>
      <c r="H1" s="92"/>
      <c r="I1" s="93"/>
    </row>
    <row r="2" spans="1:9" ht="24" customHeight="1">
      <c r="A2" s="103" t="s">
        <v>191</v>
      </c>
      <c r="B2" s="103"/>
      <c r="C2" s="103"/>
      <c r="D2" s="103"/>
      <c r="E2" s="103"/>
      <c r="F2" s="103"/>
      <c r="G2" s="4"/>
      <c r="H2" s="4"/>
      <c r="I2" s="36"/>
    </row>
    <row r="3" spans="1:9" ht="24" customHeight="1">
      <c r="A3" s="94" t="s">
        <v>192</v>
      </c>
      <c r="B3" s="94"/>
      <c r="C3" s="94"/>
      <c r="D3" s="94"/>
      <c r="E3" s="94"/>
      <c r="F3" s="94"/>
      <c r="G3" s="4"/>
      <c r="H3" s="4"/>
      <c r="I3" s="36"/>
    </row>
    <row r="4" spans="1:9" ht="24" customHeight="1">
      <c r="A4" s="5" t="s">
        <v>20</v>
      </c>
      <c r="B4" s="5" t="s">
        <v>111</v>
      </c>
      <c r="C4" s="5" t="s">
        <v>22</v>
      </c>
      <c r="D4" s="6" t="s">
        <v>23</v>
      </c>
      <c r="E4" s="5" t="s">
        <v>24</v>
      </c>
      <c r="F4" s="5" t="s">
        <v>25</v>
      </c>
      <c r="G4" s="5" t="s">
        <v>112</v>
      </c>
      <c r="H4" s="7" t="s">
        <v>113</v>
      </c>
      <c r="I4" s="5" t="s">
        <v>26</v>
      </c>
    </row>
    <row r="5" spans="1:9" ht="24" customHeight="1">
      <c r="A5" s="8">
        <v>1</v>
      </c>
      <c r="B5" s="9" t="s">
        <v>193</v>
      </c>
      <c r="C5" s="9" t="s">
        <v>194</v>
      </c>
      <c r="D5" s="10">
        <v>40.5</v>
      </c>
      <c r="E5" s="8" t="s">
        <v>195</v>
      </c>
      <c r="F5" s="11" t="s">
        <v>30</v>
      </c>
      <c r="G5" s="12">
        <v>128</v>
      </c>
      <c r="H5" s="13">
        <f>D5*G5</f>
        <v>5184</v>
      </c>
      <c r="I5" s="9" t="s">
        <v>196</v>
      </c>
    </row>
    <row r="6" spans="1:9" ht="24" customHeight="1">
      <c r="A6" s="8">
        <v>2</v>
      </c>
      <c r="B6" s="9" t="s">
        <v>197</v>
      </c>
      <c r="C6" s="9" t="s">
        <v>43</v>
      </c>
      <c r="D6" s="10">
        <v>40.5</v>
      </c>
      <c r="E6" s="8" t="s">
        <v>195</v>
      </c>
      <c r="F6" s="11" t="s">
        <v>30</v>
      </c>
      <c r="G6" s="12">
        <v>25</v>
      </c>
      <c r="H6" s="13">
        <f>D6*G6</f>
        <v>1012.5</v>
      </c>
      <c r="I6" s="9" t="s">
        <v>198</v>
      </c>
    </row>
    <row r="7" spans="1:9" ht="24" customHeight="1">
      <c r="A7" s="8">
        <v>3</v>
      </c>
      <c r="B7" s="9" t="s">
        <v>199</v>
      </c>
      <c r="C7" s="8"/>
      <c r="D7" s="10">
        <v>28</v>
      </c>
      <c r="E7" s="8" t="s">
        <v>132</v>
      </c>
      <c r="F7" s="11" t="s">
        <v>30</v>
      </c>
      <c r="G7" s="14">
        <v>19</v>
      </c>
      <c r="H7" s="13">
        <f>D7*G7</f>
        <v>532</v>
      </c>
      <c r="I7" s="9" t="s">
        <v>200</v>
      </c>
    </row>
    <row r="8" spans="1:9" ht="24" customHeight="1">
      <c r="A8" s="15"/>
      <c r="B8" s="16"/>
      <c r="C8" s="15" t="s">
        <v>201</v>
      </c>
      <c r="D8" s="10"/>
      <c r="E8" s="17"/>
      <c r="F8" s="15"/>
      <c r="G8" s="18" t="s">
        <v>45</v>
      </c>
      <c r="H8" s="19">
        <f>SUM(H5:H7)</f>
        <v>6728.5</v>
      </c>
      <c r="I8" s="37"/>
    </row>
    <row r="9" spans="1:9" ht="24" customHeight="1">
      <c r="A9" s="94" t="s">
        <v>202</v>
      </c>
      <c r="B9" s="94"/>
      <c r="C9" s="94"/>
      <c r="D9" s="94"/>
      <c r="E9" s="94"/>
      <c r="F9" s="94"/>
      <c r="G9" s="4"/>
      <c r="H9" s="4"/>
      <c r="I9" s="36"/>
    </row>
    <row r="10" spans="1:9" ht="24" customHeight="1">
      <c r="A10" s="5" t="s">
        <v>20</v>
      </c>
      <c r="B10" s="5" t="s">
        <v>111</v>
      </c>
      <c r="C10" s="5" t="s">
        <v>22</v>
      </c>
      <c r="D10" s="6" t="s">
        <v>23</v>
      </c>
      <c r="E10" s="5" t="s">
        <v>24</v>
      </c>
      <c r="F10" s="5" t="s">
        <v>25</v>
      </c>
      <c r="G10" s="5" t="s">
        <v>112</v>
      </c>
      <c r="H10" s="7" t="s">
        <v>113</v>
      </c>
      <c r="I10" s="5" t="s">
        <v>26</v>
      </c>
    </row>
    <row r="11" spans="1:9" ht="24" customHeight="1">
      <c r="A11" s="20">
        <v>1</v>
      </c>
      <c r="B11" s="21" t="s">
        <v>203</v>
      </c>
      <c r="C11" s="8" t="s">
        <v>43</v>
      </c>
      <c r="D11" s="10">
        <v>40.5</v>
      </c>
      <c r="E11" s="22" t="s">
        <v>204</v>
      </c>
      <c r="F11" s="11" t="s">
        <v>30</v>
      </c>
      <c r="G11" s="18">
        <v>180</v>
      </c>
      <c r="H11" s="23">
        <f>G11*D11</f>
        <v>7290</v>
      </c>
      <c r="I11" s="9" t="s">
        <v>203</v>
      </c>
    </row>
    <row r="12" spans="1:9" ht="24" customHeight="1">
      <c r="A12" s="20">
        <v>2</v>
      </c>
      <c r="B12" s="24" t="s">
        <v>205</v>
      </c>
      <c r="C12" s="8" t="s">
        <v>43</v>
      </c>
      <c r="D12" s="25">
        <v>160</v>
      </c>
      <c r="E12" s="22" t="s">
        <v>142</v>
      </c>
      <c r="F12" s="11" t="s">
        <v>30</v>
      </c>
      <c r="G12" s="18">
        <v>20</v>
      </c>
      <c r="H12" s="23">
        <f>G12*D12</f>
        <v>3200</v>
      </c>
      <c r="I12" s="9" t="s">
        <v>206</v>
      </c>
    </row>
    <row r="13" spans="1:9" ht="24" customHeight="1">
      <c r="A13" s="20">
        <v>3</v>
      </c>
      <c r="B13" s="24" t="s">
        <v>207</v>
      </c>
      <c r="C13" s="8" t="s">
        <v>43</v>
      </c>
      <c r="D13" s="25">
        <v>160</v>
      </c>
      <c r="E13" s="22" t="s">
        <v>208</v>
      </c>
      <c r="F13" s="11" t="s">
        <v>30</v>
      </c>
      <c r="G13" s="18">
        <v>8</v>
      </c>
      <c r="H13" s="23">
        <f>G13*D13</f>
        <v>1280</v>
      </c>
      <c r="I13" s="9" t="s">
        <v>209</v>
      </c>
    </row>
    <row r="14" spans="1:9" ht="24" customHeight="1">
      <c r="A14" s="20">
        <v>4</v>
      </c>
      <c r="B14" s="24" t="s">
        <v>210</v>
      </c>
      <c r="C14" s="8" t="s">
        <v>43</v>
      </c>
      <c r="D14" s="25">
        <v>160</v>
      </c>
      <c r="E14" s="22" t="s">
        <v>146</v>
      </c>
      <c r="F14" s="11" t="s">
        <v>30</v>
      </c>
      <c r="G14" s="18">
        <v>1</v>
      </c>
      <c r="H14" s="23">
        <f>G14*D14</f>
        <v>160</v>
      </c>
      <c r="I14" s="9" t="s">
        <v>211</v>
      </c>
    </row>
    <row r="15" spans="1:9" ht="24" customHeight="1">
      <c r="A15" s="20">
        <v>5</v>
      </c>
      <c r="B15" s="26" t="s">
        <v>212</v>
      </c>
      <c r="C15" s="8" t="s">
        <v>43</v>
      </c>
      <c r="D15" s="25">
        <v>1</v>
      </c>
      <c r="E15" s="22" t="s">
        <v>146</v>
      </c>
      <c r="F15" s="11" t="s">
        <v>30</v>
      </c>
      <c r="G15" s="18">
        <v>80</v>
      </c>
      <c r="H15" s="23">
        <f>G15*D15</f>
        <v>80</v>
      </c>
      <c r="I15" s="9" t="s">
        <v>213</v>
      </c>
    </row>
    <row r="16" spans="1:9" ht="24" customHeight="1">
      <c r="A16" s="15"/>
      <c r="B16" s="27"/>
      <c r="C16" s="15"/>
      <c r="D16" s="10"/>
      <c r="E16" s="17"/>
      <c r="F16" s="15"/>
      <c r="G16" s="18" t="s">
        <v>45</v>
      </c>
      <c r="H16" s="18">
        <f>SUM(H11:H15)</f>
        <v>12010</v>
      </c>
      <c r="I16" s="37"/>
    </row>
    <row r="17" spans="1:9" ht="24" customHeight="1">
      <c r="A17" s="94" t="s">
        <v>214</v>
      </c>
      <c r="B17" s="94"/>
      <c r="C17" s="94"/>
      <c r="D17" s="94"/>
      <c r="E17" s="94"/>
      <c r="F17" s="94"/>
      <c r="G17" s="4"/>
      <c r="H17" s="4"/>
      <c r="I17" s="36"/>
    </row>
    <row r="18" spans="1:9" ht="24" customHeight="1">
      <c r="A18" s="5" t="s">
        <v>20</v>
      </c>
      <c r="B18" s="5" t="s">
        <v>111</v>
      </c>
      <c r="C18" s="5" t="s">
        <v>22</v>
      </c>
      <c r="D18" s="5" t="s">
        <v>23</v>
      </c>
      <c r="E18" s="5" t="s">
        <v>24</v>
      </c>
      <c r="F18" s="5" t="s">
        <v>25</v>
      </c>
      <c r="G18" s="5" t="s">
        <v>112</v>
      </c>
      <c r="H18" s="7" t="s">
        <v>113</v>
      </c>
      <c r="I18" s="5" t="s">
        <v>26</v>
      </c>
    </row>
    <row r="19" spans="1:9" ht="24" customHeight="1">
      <c r="A19" s="20">
        <v>1</v>
      </c>
      <c r="B19" s="28" t="s">
        <v>215</v>
      </c>
      <c r="C19" s="28" t="s">
        <v>216</v>
      </c>
      <c r="D19" s="22">
        <v>65</v>
      </c>
      <c r="E19" s="22" t="s">
        <v>204</v>
      </c>
      <c r="F19" s="11" t="s">
        <v>30</v>
      </c>
      <c r="G19" s="18">
        <v>160</v>
      </c>
      <c r="H19" s="23">
        <f aca="true" t="shared" si="0" ref="H19:H25">G19*D19</f>
        <v>10400</v>
      </c>
      <c r="I19" s="28" t="s">
        <v>217</v>
      </c>
    </row>
    <row r="20" spans="1:9" ht="24" customHeight="1">
      <c r="A20" s="20">
        <v>2</v>
      </c>
      <c r="B20" s="28" t="s">
        <v>218</v>
      </c>
      <c r="C20" s="29" t="s">
        <v>43</v>
      </c>
      <c r="D20" s="22">
        <v>65</v>
      </c>
      <c r="E20" s="22" t="s">
        <v>204</v>
      </c>
      <c r="F20" s="11" t="s">
        <v>30</v>
      </c>
      <c r="G20" s="18">
        <v>25</v>
      </c>
      <c r="H20" s="23">
        <f t="shared" si="0"/>
        <v>1625</v>
      </c>
      <c r="I20" s="28" t="s">
        <v>218</v>
      </c>
    </row>
    <row r="21" spans="1:9" ht="24" customHeight="1">
      <c r="A21" s="20">
        <v>3</v>
      </c>
      <c r="B21" s="28" t="s">
        <v>219</v>
      </c>
      <c r="C21" s="28" t="s">
        <v>220</v>
      </c>
      <c r="D21" s="22">
        <v>12</v>
      </c>
      <c r="E21" s="22" t="s">
        <v>162</v>
      </c>
      <c r="F21" s="11" t="s">
        <v>30</v>
      </c>
      <c r="G21" s="18">
        <v>20</v>
      </c>
      <c r="H21" s="23">
        <f t="shared" si="0"/>
        <v>240</v>
      </c>
      <c r="I21" s="28" t="s">
        <v>221</v>
      </c>
    </row>
    <row r="22" spans="1:9" ht="24" customHeight="1">
      <c r="A22" s="20">
        <v>4</v>
      </c>
      <c r="B22" s="28" t="s">
        <v>222</v>
      </c>
      <c r="C22" s="28" t="s">
        <v>216</v>
      </c>
      <c r="D22" s="22">
        <v>28</v>
      </c>
      <c r="E22" s="22" t="s">
        <v>162</v>
      </c>
      <c r="F22" s="11" t="s">
        <v>30</v>
      </c>
      <c r="G22" s="18">
        <v>50</v>
      </c>
      <c r="H22" s="23">
        <f t="shared" si="0"/>
        <v>1400</v>
      </c>
      <c r="I22" s="28" t="s">
        <v>223</v>
      </c>
    </row>
    <row r="23" spans="1:9" ht="24" customHeight="1">
      <c r="A23" s="20">
        <v>5</v>
      </c>
      <c r="B23" s="28" t="s">
        <v>224</v>
      </c>
      <c r="C23" s="28" t="s">
        <v>220</v>
      </c>
      <c r="D23" s="22">
        <v>16</v>
      </c>
      <c r="E23" s="22" t="s">
        <v>142</v>
      </c>
      <c r="F23" s="11" t="s">
        <v>30</v>
      </c>
      <c r="G23" s="18">
        <v>5</v>
      </c>
      <c r="H23" s="23">
        <f t="shared" si="0"/>
        <v>80</v>
      </c>
      <c r="I23" s="28" t="s">
        <v>221</v>
      </c>
    </row>
    <row r="24" spans="1:9" ht="24" customHeight="1">
      <c r="A24" s="20">
        <v>6</v>
      </c>
      <c r="B24" s="28" t="s">
        <v>225</v>
      </c>
      <c r="C24" s="28" t="s">
        <v>226</v>
      </c>
      <c r="D24" s="22">
        <v>90</v>
      </c>
      <c r="E24" s="8" t="s">
        <v>195</v>
      </c>
      <c r="F24" s="11" t="s">
        <v>30</v>
      </c>
      <c r="G24" s="18">
        <v>5</v>
      </c>
      <c r="H24" s="23">
        <f t="shared" si="0"/>
        <v>450</v>
      </c>
      <c r="I24" s="28" t="s">
        <v>225</v>
      </c>
    </row>
    <row r="25" spans="1:9" ht="24" customHeight="1">
      <c r="A25" s="20">
        <v>7</v>
      </c>
      <c r="B25" s="28" t="s">
        <v>227</v>
      </c>
      <c r="C25" s="29" t="s">
        <v>43</v>
      </c>
      <c r="D25" s="22">
        <v>1</v>
      </c>
      <c r="E25" s="22" t="s">
        <v>228</v>
      </c>
      <c r="F25" s="11" t="s">
        <v>30</v>
      </c>
      <c r="G25" s="18">
        <v>2</v>
      </c>
      <c r="H25" s="23">
        <f t="shared" si="0"/>
        <v>2</v>
      </c>
      <c r="I25" s="28" t="s">
        <v>227</v>
      </c>
    </row>
    <row r="26" spans="1:9" ht="24" customHeight="1">
      <c r="A26" s="15"/>
      <c r="B26" s="27"/>
      <c r="C26" s="15"/>
      <c r="D26" s="17"/>
      <c r="E26" s="17"/>
      <c r="F26" s="15"/>
      <c r="G26" s="18" t="s">
        <v>45</v>
      </c>
      <c r="H26" s="18">
        <f>SUM(H19:H25)</f>
        <v>14197</v>
      </c>
      <c r="I26" s="37"/>
    </row>
    <row r="27" spans="1:9" ht="24" customHeight="1">
      <c r="A27" s="15"/>
      <c r="B27" s="27"/>
      <c r="C27" s="15"/>
      <c r="D27" s="17"/>
      <c r="E27" s="17"/>
      <c r="F27" s="15"/>
      <c r="G27" s="18"/>
      <c r="H27" s="18"/>
      <c r="I27" s="37"/>
    </row>
    <row r="28" spans="1:9" ht="24" customHeight="1">
      <c r="A28" s="97" t="s">
        <v>151</v>
      </c>
      <c r="B28" s="97"/>
      <c r="C28" s="97"/>
      <c r="D28" s="97"/>
      <c r="E28" s="97"/>
      <c r="F28" s="97"/>
      <c r="G28" s="97"/>
      <c r="H28" s="30">
        <f>H8+H16+H26</f>
        <v>32935.5</v>
      </c>
      <c r="I28" s="38"/>
    </row>
    <row r="29" spans="1:9" ht="24" customHeight="1">
      <c r="A29" s="98" t="s">
        <v>152</v>
      </c>
      <c r="B29" s="98"/>
      <c r="C29" s="98"/>
      <c r="D29" s="98"/>
      <c r="E29" s="98"/>
      <c r="F29" s="98"/>
      <c r="G29" s="98"/>
      <c r="H29" s="31">
        <f>H28*0.15</f>
        <v>4940.325</v>
      </c>
      <c r="I29" s="9"/>
    </row>
    <row r="30" spans="1:9" ht="24" customHeight="1">
      <c r="A30" s="98" t="s">
        <v>153</v>
      </c>
      <c r="B30" s="98"/>
      <c r="C30" s="98"/>
      <c r="D30" s="98"/>
      <c r="E30" s="98"/>
      <c r="F30" s="98"/>
      <c r="G30" s="98"/>
      <c r="H30" s="32">
        <f>(H28+H29)*0.06</f>
        <v>2272.5494999999996</v>
      </c>
      <c r="I30" s="9"/>
    </row>
    <row r="31" spans="1:9" ht="24" customHeight="1">
      <c r="A31" s="98" t="s">
        <v>100</v>
      </c>
      <c r="B31" s="98"/>
      <c r="C31" s="98"/>
      <c r="D31" s="98"/>
      <c r="E31" s="98"/>
      <c r="F31" s="98"/>
      <c r="G31" s="98"/>
      <c r="H31" s="33">
        <f>SUM(H28:H30)</f>
        <v>40148.3745</v>
      </c>
      <c r="I31" s="9"/>
    </row>
    <row r="32" spans="1:9" ht="24" customHeight="1">
      <c r="A32" s="79" t="s">
        <v>11</v>
      </c>
      <c r="B32" s="79"/>
      <c r="C32" s="79"/>
      <c r="D32" s="79"/>
      <c r="E32" s="79"/>
      <c r="F32" s="35"/>
      <c r="G32" s="3"/>
      <c r="H32" s="3"/>
      <c r="I32" s="3"/>
    </row>
    <row r="33" spans="1:9" ht="24" customHeight="1">
      <c r="A33" s="80" t="s">
        <v>12</v>
      </c>
      <c r="B33" s="80"/>
      <c r="C33" s="80"/>
      <c r="D33" s="80"/>
      <c r="E33" s="80"/>
      <c r="F33" s="80"/>
      <c r="G33" s="80"/>
      <c r="H33" s="80"/>
      <c r="I33" s="80"/>
    </row>
    <row r="34" spans="1:9" ht="24" customHeight="1">
      <c r="A34" s="80" t="s">
        <v>13</v>
      </c>
      <c r="B34" s="80"/>
      <c r="C34" s="80"/>
      <c r="D34" s="80"/>
      <c r="E34" s="80"/>
      <c r="F34" s="80"/>
      <c r="G34" s="80"/>
      <c r="H34" s="80"/>
      <c r="I34" s="80"/>
    </row>
    <row r="35" spans="1:9" ht="24" customHeight="1">
      <c r="A35" s="80" t="s">
        <v>14</v>
      </c>
      <c r="B35" s="80"/>
      <c r="C35" s="80"/>
      <c r="D35" s="80"/>
      <c r="E35" s="80"/>
      <c r="F35" s="80"/>
      <c r="G35" s="80"/>
      <c r="H35" s="80"/>
      <c r="I35" s="80"/>
    </row>
    <row r="36" spans="1:9" ht="24" customHeight="1">
      <c r="A36" s="80" t="s">
        <v>15</v>
      </c>
      <c r="B36" s="80"/>
      <c r="C36" s="80"/>
      <c r="D36" s="80"/>
      <c r="E36" s="80"/>
      <c r="F36" s="80"/>
      <c r="G36" s="80"/>
      <c r="H36" s="80"/>
      <c r="I36" s="80"/>
    </row>
    <row r="37" spans="1:9" ht="24" customHeight="1">
      <c r="A37" s="80" t="s">
        <v>16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15">
    <mergeCell ref="A35:I35"/>
    <mergeCell ref="A36:I36"/>
    <mergeCell ref="A37:I37"/>
    <mergeCell ref="A29:G29"/>
    <mergeCell ref="A30:G30"/>
    <mergeCell ref="A31:G31"/>
    <mergeCell ref="A32:E32"/>
    <mergeCell ref="A33:I33"/>
    <mergeCell ref="A34:I34"/>
    <mergeCell ref="A1:I1"/>
    <mergeCell ref="A2:F2"/>
    <mergeCell ref="A3:F3"/>
    <mergeCell ref="A9:F9"/>
    <mergeCell ref="A17:F17"/>
    <mergeCell ref="A28:G28"/>
  </mergeCells>
  <printOptions/>
  <pageMargins left="0.7479166666666667" right="0.5506944444444445" top="0.5902777777777778" bottom="0.5902777777777778" header="0.5111111111111111" footer="0.5111111111111111"/>
  <pageSetup horizontalDpi="1200" verticalDpi="1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2011-12-08T10:52:54Z</cp:lastPrinted>
  <dcterms:created xsi:type="dcterms:W3CDTF">2010-01-06T07:28:30Z</dcterms:created>
  <dcterms:modified xsi:type="dcterms:W3CDTF">2017-11-06T02:18:43Z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